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نقيط التربص\"/>
    </mc:Choice>
  </mc:AlternateContent>
  <xr:revisionPtr revIDLastSave="0" documentId="13_ncr:1_{AC1E3594-FFB8-4085-8A74-B0C52B4B96A6}" xr6:coauthVersionLast="47" xr6:coauthVersionMax="47" xr10:uidLastSave="{00000000-0000-0000-0000-000000000000}"/>
  <bookViews>
    <workbookView xWindow="-120" yWindow="-120" windowWidth="20730" windowHeight="11160" xr2:uid="{2B299D9C-13EE-4250-B14D-63AEF8FA23A6}"/>
  </bookViews>
  <sheets>
    <sheet name="Sheet1" sheetId="1" r:id="rId1"/>
  </sheets>
  <definedNames>
    <definedName name="AdminResponsability">Sheet1!$BN$2:$BN$10</definedName>
    <definedName name="LimitedToFive">Sheet1!$BN$12:$BN$17</definedName>
    <definedName name="LimitedToFour">Sheet1!$BN$12:$BN$16</definedName>
    <definedName name="LimitedToOne">Sheet1!$BN$12:$BN$13</definedName>
    <definedName name="LimitedToThree">Sheet1!$BN$12:$BN$15</definedName>
    <definedName name="LimitedToTwo">Sheet1!$BN$12:$BN$14</definedName>
    <definedName name="Position">Sheet1!$BN$18:$BN$22</definedName>
    <definedName name="YesNo">Sheet1!$BN$24:$BN$26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" i="1" l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2" i="1"/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BI2" i="1"/>
  <c r="BG2" i="1"/>
  <c r="BE2" i="1"/>
  <c r="BA2" i="1"/>
  <c r="AM2" i="1"/>
  <c r="AI2" i="1"/>
  <c r="AD2" i="1"/>
  <c r="U2" i="1"/>
  <c r="Z2" i="1"/>
  <c r="L2" i="1"/>
  <c r="J2" i="1"/>
  <c r="H2" i="1"/>
  <c r="D2" i="1"/>
  <c r="F2" i="1"/>
  <c r="BL6" i="1" l="1"/>
  <c r="BL16" i="1"/>
  <c r="BL19" i="1"/>
  <c r="BL27" i="1"/>
  <c r="BL23" i="1"/>
  <c r="BL15" i="1"/>
  <c r="BL7" i="1"/>
  <c r="BL3" i="1"/>
  <c r="BL18" i="1"/>
  <c r="BL5" i="1"/>
  <c r="BL29" i="1"/>
  <c r="BL25" i="1"/>
  <c r="BL21" i="1"/>
  <c r="BL17" i="1"/>
  <c r="BL13" i="1"/>
  <c r="BL9" i="1"/>
  <c r="BL30" i="1"/>
  <c r="BL26" i="1"/>
  <c r="BL22" i="1"/>
  <c r="BL14" i="1"/>
  <c r="BL11" i="1"/>
  <c r="BL10" i="1"/>
  <c r="BL28" i="1"/>
  <c r="BL24" i="1"/>
  <c r="BL12" i="1"/>
  <c r="BL20" i="1"/>
  <c r="BL8" i="1"/>
  <c r="BL4" i="1"/>
  <c r="BL2" i="1"/>
</calcChain>
</file>

<file path=xl/sharedStrings.xml><?xml version="1.0" encoding="utf-8"?>
<sst xmlns="http://schemas.openxmlformats.org/spreadsheetml/2006/main" count="307" uniqueCount="95">
  <si>
    <t>Enseignants</t>
  </si>
  <si>
    <t>Ouvrage édité avec comité de lecture et en relation avec son domaine scientifique (Candidat en première position), (Max 2)</t>
  </si>
  <si>
    <t>Résultat - 2
(3 pts/Ouvrage)</t>
  </si>
  <si>
    <t>Résultat - 1
(3-N pts)</t>
  </si>
  <si>
    <t>Cours en ligne posté sur le site web de l’UFMC 1 /Moodle</t>
  </si>
  <si>
    <t>Résultat - 5
(2 pts)</t>
  </si>
  <si>
    <t>Résultat - 6
(3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</si>
  <si>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</si>
  <si>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</si>
  <si>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</si>
  <si>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</si>
  <si>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</si>
  <si>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t>Communication nationale (indexée), (Max 2)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</si>
  <si>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</si>
  <si>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</si>
  <si>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</si>
  <si>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</si>
  <si>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</si>
  <si>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</si>
  <si>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</si>
  <si>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</si>
  <si>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</si>
  <si>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</si>
  <si>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</si>
  <si>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</si>
  <si>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</si>
  <si>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</si>
  <si>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</si>
  <si>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</si>
  <si>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</si>
  <si>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</si>
  <si>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</si>
  <si>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</si>
  <si>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</si>
  <si>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</si>
  <si>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</si>
  <si>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</si>
  <si>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</si>
  <si>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</si>
  <si>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</si>
  <si>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</si>
  <si>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</si>
  <si>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</si>
  <si>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</si>
  <si>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</si>
  <si>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Bénéficier de N séjours durant les 3 dernières années</t>
  </si>
  <si>
    <r>
      <t xml:space="preserve">Ouvrage collectif édité (edited book). Avec comité de lecture et en relation avec son domaine scientifique (Candidat en première position),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</si>
  <si>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Ouvrage collectif édité (edited book). Avec comité de lecture et en relation avec son domaine scientifique (Candidat en première position), (Max 2)</t>
  </si>
  <si>
    <t>Polycopié (cours, TD et TP), édité et validé par le CSF, (Max 2)</t>
  </si>
  <si>
    <t>Thèses de doctorat Co-encadrées et soutenues (Max 4)/ co-encadrement validé par CS, (Max 4)</t>
  </si>
  <si>
    <t>Mémoires de Master encadrés et soutenus, (Max 4)</t>
  </si>
  <si>
    <r>
      <t xml:space="preserve">Résultat - 7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</si>
  <si>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</si>
  <si>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</si>
  <si>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</si>
  <si>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- 11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</si>
  <si>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Résultat - 12
(2 pts)</t>
  </si>
  <si>
    <t>Résultat - 13
(1 pts)</t>
  </si>
  <si>
    <t>Oui</t>
  </si>
  <si>
    <t>Non</t>
  </si>
  <si>
    <t>BENLAHRACHE WAFA SAFIN</t>
  </si>
  <si>
    <t>Département D'anglais</t>
  </si>
  <si>
    <t>BOUDEHANE NORA</t>
  </si>
  <si>
    <t>BOUHENIKA MERIEM</t>
  </si>
  <si>
    <t>CHOUAF CHAHRAZED</t>
  </si>
  <si>
    <t>EUTAMENE NAIMA</t>
  </si>
  <si>
    <t>FERATHA MOUNA</t>
  </si>
  <si>
    <t>HAMANI NESRINE</t>
  </si>
  <si>
    <t>KHELOUFI NOURELHOUDA</t>
  </si>
  <si>
    <t>MOULEME MANEL</t>
  </si>
  <si>
    <t>SELMEN SALIMA</t>
  </si>
  <si>
    <t>Département D'Anglais</t>
  </si>
  <si>
    <t>CHOUIEB SAMIA</t>
  </si>
  <si>
    <t>BELLILET OUIDED</t>
  </si>
  <si>
    <t>département de Lettres et langue française</t>
  </si>
  <si>
    <t>LAROUS DALIA ATIKA</t>
  </si>
  <si>
    <t>HAROUN ZINEB</t>
  </si>
  <si>
    <t>ASSAS SAMIHA</t>
  </si>
  <si>
    <t>TRADUCTION</t>
  </si>
  <si>
    <t>CHENNI FAIROUZ</t>
  </si>
  <si>
    <t>OUAMEUR LAMIA</t>
  </si>
  <si>
    <t>MADOUI SAOUSEN</t>
  </si>
  <si>
    <t>BENTALEB MUSTAPHA</t>
  </si>
  <si>
    <t>AZIL Amina Amel</t>
  </si>
  <si>
    <t>بدر الدين ميلس</t>
  </si>
  <si>
    <t>قسم الآداب واللغة العربية</t>
  </si>
  <si>
    <t>سامي العتلي</t>
  </si>
  <si>
    <t>سمية قايم</t>
  </si>
  <si>
    <t>عادل قيطوني</t>
  </si>
  <si>
    <t>عبد القادر صحراوي</t>
  </si>
  <si>
    <t xml:space="preserve">عقيلة كبوس </t>
  </si>
  <si>
    <t>فضيلة بولجمر</t>
  </si>
  <si>
    <t>Département</t>
  </si>
  <si>
    <t>عبد الحميد كحيحة</t>
  </si>
  <si>
    <t>وداد بليل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</si>
</sst>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EDB7-4363-4F50-9B6C-CEE007B54772}">
  <dimension ref="A1:BN30"/>
  <sheetViews>
    <sheetView tabSelected="1" topLeftCell="BI12" workbookViewId="0">
      <selection activeCell="BN23" sqref="BN23"/>
    </sheetView>
  </sheetViews>
  <sheetFormatPr defaultColWidth="23.42578125" defaultRowHeight="15" x14ac:dyDescent="0.25"/>
  <cols>
    <col min="1" max="1" width="26" style="4" bestFit="1" customWidth="1"/>
    <col min="2" max="2" width="40.140625" style="4" bestFit="1" customWidth="1"/>
    <col min="3" max="3" width="22.42578125" style="4" bestFit="1" customWidth="1"/>
    <col min="4" max="4" width="10.85546875" style="7" bestFit="1" customWidth="1"/>
    <col min="5" max="5" width="26" style="4" customWidth="1"/>
    <col min="6" max="6" width="15" style="7" bestFit="1" customWidth="1"/>
    <col min="7" max="7" width="33.140625" style="4" bestFit="1" customWidth="1"/>
    <col min="8" max="8" width="13.42578125" style="7" bestFit="1" customWidth="1"/>
    <col min="9" max="9" width="30.85546875" style="4" bestFit="1" customWidth="1"/>
    <col min="10" max="10" width="10.85546875" style="7" bestFit="1" customWidth="1"/>
    <col min="11" max="11" width="22" style="4" bestFit="1" customWidth="1"/>
    <col min="12" max="12" width="10.85546875" style="7" bestFit="1" customWidth="1"/>
    <col min="13" max="13" width="23" style="4" bestFit="1" customWidth="1"/>
    <col min="14" max="14" width="10.85546875" style="7" bestFit="1" customWidth="1"/>
    <col min="15" max="15" width="27.140625" style="4" bestFit="1" customWidth="1"/>
    <col min="16" max="20" width="1.42578125" style="4" bestFit="1" customWidth="1"/>
    <col min="21" max="21" width="13.28515625" style="7" bestFit="1" customWidth="1"/>
    <col min="22" max="22" width="25.85546875" style="4" bestFit="1" customWidth="1"/>
    <col min="23" max="25" width="4.7109375" style="4" customWidth="1"/>
    <col min="26" max="26" width="10.85546875" style="7" bestFit="1" customWidth="1"/>
    <col min="27" max="27" width="25.85546875" style="4" bestFit="1" customWidth="1"/>
    <col min="28" max="29" width="4.7109375" style="4" customWidth="1"/>
    <col min="30" max="30" width="10.85546875" style="7" bestFit="1" customWidth="1"/>
    <col min="31" max="31" width="26" style="4" bestFit="1" customWidth="1"/>
    <col min="32" max="32" width="1.42578125" style="4" bestFit="1" customWidth="1"/>
    <col min="33" max="34" width="4.7109375" style="4" customWidth="1"/>
    <col min="35" max="35" width="11.85546875" style="7" bestFit="1" customWidth="1"/>
    <col min="36" max="36" width="17.7109375" style="4" bestFit="1" customWidth="1"/>
    <col min="37" max="38" width="4.7109375" style="4" customWidth="1"/>
    <col min="39" max="39" width="11.85546875" style="7" bestFit="1" customWidth="1"/>
    <col min="40" max="40" width="23" style="4" bestFit="1" customWidth="1"/>
    <col min="41" max="41" width="11.85546875" style="7" bestFit="1" customWidth="1"/>
    <col min="42" max="42" width="18.7109375" style="4" bestFit="1" customWidth="1"/>
    <col min="43" max="43" width="11.85546875" style="7" customWidth="1"/>
    <col min="44" max="44" width="13.85546875" style="4" bestFit="1" customWidth="1"/>
    <col min="45" max="45" width="11.85546875" style="7" bestFit="1" customWidth="1"/>
    <col min="46" max="46" width="10.7109375" style="4" bestFit="1" customWidth="1"/>
    <col min="47" max="47" width="11.85546875" style="7" bestFit="1" customWidth="1"/>
    <col min="48" max="48" width="18" style="4" bestFit="1" customWidth="1"/>
    <col min="49" max="49" width="11.85546875" style="7" bestFit="1" customWidth="1"/>
    <col min="50" max="50" width="13.85546875" style="4" bestFit="1" customWidth="1"/>
    <col min="51" max="51" width="11.85546875" style="7" bestFit="1" customWidth="1"/>
    <col min="52" max="52" width="19.140625" style="4" bestFit="1" customWidth="1"/>
    <col min="53" max="53" width="11.85546875" style="7" bestFit="1" customWidth="1"/>
    <col min="54" max="54" width="15.5703125" style="4" bestFit="1" customWidth="1"/>
    <col min="55" max="55" width="11.85546875" style="7" bestFit="1" customWidth="1"/>
    <col min="56" max="56" width="24.42578125" style="4" bestFit="1" customWidth="1"/>
    <col min="57" max="57" width="11.85546875" style="7" bestFit="1" customWidth="1"/>
    <col min="58" max="58" width="25.140625" style="4" bestFit="1" customWidth="1"/>
    <col min="59" max="59" width="11.85546875" style="7" bestFit="1" customWidth="1"/>
    <col min="60" max="60" width="34.7109375" style="4" bestFit="1" customWidth="1"/>
    <col min="61" max="61" width="11.85546875" style="7" bestFit="1" customWidth="1"/>
    <col min="62" max="62" width="28.28515625" style="4" bestFit="1" customWidth="1"/>
    <col min="63" max="63" width="11.85546875" style="7" customWidth="1"/>
    <col min="64" max="64" width="18.7109375" style="7" bestFit="1" customWidth="1"/>
    <col min="65" max="65" width="23.42578125" style="4"/>
    <col min="66" max="66" width="77.5703125" style="7" bestFit="1" customWidth="1"/>
    <col min="67" max="16384" width="23.42578125" style="4"/>
  </cols>
  <sheetData>
    <row r="1" spans="1:66" s="3" customFormat="1" ht="90" x14ac:dyDescent="0.25">
      <c r="A1" s="1" t="s">
        <v>0</v>
      </c>
      <c r="B1" s="1" t="s">
        <v>92</v>
      </c>
      <c r="C1" s="2" t="s">
        <v>45</v>
      </c>
      <c r="D1" s="6" t="s">
        <v>3</v>
      </c>
      <c r="E1" s="2" t="s">
        <v>1</v>
      </c>
      <c r="F1" s="6" t="s">
        <v>2</v>
      </c>
      <c r="G1" s="2" t="s">
        <v>46</v>
      </c>
      <c r="H1" s="6" t="s">
        <v>21</v>
      </c>
      <c r="I1" s="2" t="s">
        <v>47</v>
      </c>
      <c r="J1" s="6" t="s">
        <v>22</v>
      </c>
      <c r="K1" s="2" t="s">
        <v>48</v>
      </c>
      <c r="L1" s="6" t="s">
        <v>5</v>
      </c>
      <c r="M1" s="2" t="s">
        <v>4</v>
      </c>
      <c r="N1" s="6" t="s">
        <v>6</v>
      </c>
      <c r="O1" s="2" t="s">
        <v>9</v>
      </c>
      <c r="P1" s="11" t="s">
        <v>11</v>
      </c>
      <c r="Q1" s="13"/>
      <c r="R1" s="13"/>
      <c r="S1" s="13"/>
      <c r="T1" s="12"/>
      <c r="U1" s="6" t="s">
        <v>51</v>
      </c>
      <c r="V1" s="2" t="s">
        <v>8</v>
      </c>
      <c r="W1" s="11" t="s">
        <v>11</v>
      </c>
      <c r="X1" s="13"/>
      <c r="Y1" s="12"/>
      <c r="Z1" s="6" t="s">
        <v>52</v>
      </c>
      <c r="AA1" s="2" t="s">
        <v>7</v>
      </c>
      <c r="AB1" s="11" t="s">
        <v>11</v>
      </c>
      <c r="AC1" s="12"/>
      <c r="AD1" s="6" t="s">
        <v>53</v>
      </c>
      <c r="AE1" s="2" t="s">
        <v>10</v>
      </c>
      <c r="AF1" s="11" t="s">
        <v>11</v>
      </c>
      <c r="AG1" s="13"/>
      <c r="AH1" s="13"/>
      <c r="AI1" s="6" t="s">
        <v>54</v>
      </c>
      <c r="AJ1" s="2" t="s">
        <v>12</v>
      </c>
      <c r="AK1" s="11" t="s">
        <v>11</v>
      </c>
      <c r="AL1" s="12"/>
      <c r="AM1" s="6" t="s">
        <v>55</v>
      </c>
      <c r="AN1" s="2" t="s">
        <v>49</v>
      </c>
      <c r="AO1" s="6" t="s">
        <v>56</v>
      </c>
      <c r="AP1" s="2" t="s">
        <v>50</v>
      </c>
      <c r="AQ1" s="6" t="s">
        <v>57</v>
      </c>
      <c r="AR1" s="2" t="s">
        <v>13</v>
      </c>
      <c r="AS1" s="6" t="s">
        <v>14</v>
      </c>
      <c r="AT1" s="2" t="s">
        <v>15</v>
      </c>
      <c r="AU1" s="6" t="s">
        <v>16</v>
      </c>
      <c r="AV1" s="2" t="s">
        <v>19</v>
      </c>
      <c r="AW1" s="6" t="s">
        <v>17</v>
      </c>
      <c r="AX1" s="2" t="s">
        <v>20</v>
      </c>
      <c r="AY1" s="6" t="s">
        <v>18</v>
      </c>
      <c r="AZ1" s="2" t="s">
        <v>23</v>
      </c>
      <c r="BA1" s="6" t="s">
        <v>24</v>
      </c>
      <c r="BB1" s="2" t="s">
        <v>25</v>
      </c>
      <c r="BC1" s="6" t="s">
        <v>26</v>
      </c>
      <c r="BD1" s="2" t="s">
        <v>27</v>
      </c>
      <c r="BE1" s="6" t="s">
        <v>28</v>
      </c>
      <c r="BF1" s="2" t="s">
        <v>29</v>
      </c>
      <c r="BG1" s="6" t="s">
        <v>30</v>
      </c>
      <c r="BH1" s="2" t="s">
        <v>31</v>
      </c>
      <c r="BI1" s="6" t="s">
        <v>32</v>
      </c>
      <c r="BJ1" s="2" t="s">
        <v>33</v>
      </c>
      <c r="BK1" s="6" t="s">
        <v>34</v>
      </c>
      <c r="BL1" s="8" t="s">
        <v>42</v>
      </c>
      <c r="BN1" s="9"/>
    </row>
    <row r="2" spans="1:66" x14ac:dyDescent="0.25">
      <c r="A2" s="4" t="s">
        <v>60</v>
      </c>
      <c r="B2" s="4" t="s">
        <v>61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44</v>
      </c>
      <c r="N2" s="7">
        <f>IF(M2="Oui",3,0)</f>
        <v>0</v>
      </c>
      <c r="O2" s="4">
        <v>0</v>
      </c>
      <c r="P2" s="4" t="s">
        <v>44</v>
      </c>
      <c r="Q2" s="4" t="s">
        <v>44</v>
      </c>
      <c r="R2" s="4" t="s">
        <v>44</v>
      </c>
      <c r="S2" s="4" t="s">
        <v>44</v>
      </c>
      <c r="T2" s="4" t="s">
        <v>44</v>
      </c>
      <c r="U2" s="7">
        <f>10*0.25*SUM(P2:T2)</f>
        <v>0</v>
      </c>
      <c r="V2" s="4">
        <v>0</v>
      </c>
      <c r="Z2" s="7">
        <f>10*0.5*SUM(W2:Y2)</f>
        <v>0</v>
      </c>
      <c r="AA2" s="4">
        <v>0</v>
      </c>
      <c r="AD2" s="7">
        <f>10*1*SUM(AB2:AC2)</f>
        <v>0</v>
      </c>
      <c r="AE2" s="4">
        <v>0</v>
      </c>
      <c r="AF2" s="4" t="s">
        <v>44</v>
      </c>
      <c r="AI2" s="7">
        <f>3*SUM(AF2:AH2)</f>
        <v>0</v>
      </c>
      <c r="AJ2" s="4">
        <v>0</v>
      </c>
      <c r="AM2" s="7">
        <f>1*SUM(AK2:AL2)</f>
        <v>0</v>
      </c>
      <c r="AN2" s="4">
        <v>0</v>
      </c>
      <c r="AO2" s="7">
        <f>2*AN2</f>
        <v>0</v>
      </c>
      <c r="AP2" s="4">
        <v>0</v>
      </c>
      <c r="AQ2" s="7">
        <f>1*AP2</f>
        <v>0</v>
      </c>
      <c r="AR2" s="4" t="s">
        <v>44</v>
      </c>
      <c r="AS2" s="7">
        <f>IF(AR2="Oui",10,0)</f>
        <v>0</v>
      </c>
      <c r="AT2" s="4" t="s">
        <v>44</v>
      </c>
      <c r="AU2" s="7">
        <f>IF(AT2="Oui",6,0)</f>
        <v>0</v>
      </c>
      <c r="AV2" s="4" t="s">
        <v>44</v>
      </c>
      <c r="AW2" s="7">
        <f>IF(AV2="Oui",5,0)</f>
        <v>0</v>
      </c>
      <c r="AX2" s="4" t="s">
        <v>44</v>
      </c>
      <c r="AY2" s="7">
        <f>IF(AX2="Oui",1,0)</f>
        <v>0</v>
      </c>
      <c r="AZ2" s="4">
        <v>0</v>
      </c>
      <c r="BA2" s="7">
        <f>2*AZ2</f>
        <v>0</v>
      </c>
      <c r="BB2" s="4" t="s">
        <v>44</v>
      </c>
      <c r="BC2" s="7">
        <f>IF(BB2="Oui",1,0)</f>
        <v>0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7">
        <f>BK2+BI2+BG2+BE2+BC2+BA2+AY2+AW2+AU2+AS2+AQ2+AO2+AM2+AI2+AD2+Z2+U2+N2+L2+J2+H2+F2+D2</f>
        <v>3</v>
      </c>
      <c r="BN2" s="7" t="s">
        <v>44</v>
      </c>
    </row>
    <row r="3" spans="1:66" x14ac:dyDescent="0.25">
      <c r="A3" s="4" t="s">
        <v>62</v>
      </c>
      <c r="B3" s="4" t="s">
        <v>61</v>
      </c>
      <c r="C3" s="4">
        <v>0</v>
      </c>
      <c r="D3" s="7">
        <f t="shared" ref="D3:D30" si="0">3-C3</f>
        <v>3</v>
      </c>
      <c r="E3" s="4">
        <v>0</v>
      </c>
      <c r="F3" s="7">
        <f t="shared" ref="F3:F30" si="1">E3*3</f>
        <v>0</v>
      </c>
      <c r="G3" s="4">
        <v>0</v>
      </c>
      <c r="H3" s="7">
        <f t="shared" ref="H3:H30" si="2">3*G3</f>
        <v>0</v>
      </c>
      <c r="I3" s="4">
        <v>0</v>
      </c>
      <c r="J3" s="7">
        <f t="shared" ref="J3:J30" si="3">2*I3</f>
        <v>0</v>
      </c>
      <c r="K3" s="4">
        <v>0</v>
      </c>
      <c r="L3" s="7">
        <f t="shared" ref="L3:L30" si="4">2*K3</f>
        <v>0</v>
      </c>
      <c r="M3" s="4" t="s">
        <v>44</v>
      </c>
      <c r="N3" s="7">
        <f t="shared" ref="N3:N30" si="5">IF(M3="Oui",3,0)</f>
        <v>0</v>
      </c>
      <c r="O3" s="4">
        <v>0</v>
      </c>
      <c r="U3" s="7">
        <f t="shared" ref="U3:U30" si="6">10*0.25*SUM(P3:T3)</f>
        <v>0</v>
      </c>
      <c r="V3" s="4">
        <v>0</v>
      </c>
      <c r="Z3" s="7">
        <f t="shared" ref="Z3:Z30" si="7">10*0.5*SUM(W3:Y3)</f>
        <v>0</v>
      </c>
      <c r="AA3" s="4">
        <v>0</v>
      </c>
      <c r="AD3" s="7">
        <f t="shared" ref="AD3:AD30" si="8">10*1*SUM(AB3:AC3)</f>
        <v>0</v>
      </c>
      <c r="AE3" s="4">
        <v>0</v>
      </c>
      <c r="AI3" s="7">
        <f t="shared" ref="AI3:AI30" si="9">3*SUM(AF3:AH3)</f>
        <v>0</v>
      </c>
      <c r="AJ3" s="4">
        <v>0</v>
      </c>
      <c r="AM3" s="7">
        <f t="shared" ref="AM3:AM30" si="10">1*SUM(AK3:AL3)</f>
        <v>0</v>
      </c>
      <c r="AN3" s="4">
        <v>0</v>
      </c>
      <c r="AO3" s="7">
        <f t="shared" ref="AO3:AO30" si="11">2*AN3</f>
        <v>0</v>
      </c>
      <c r="AP3" s="4">
        <v>0</v>
      </c>
      <c r="AQ3" s="7">
        <f t="shared" ref="AQ3:AQ30" si="12">1*AP3</f>
        <v>0</v>
      </c>
      <c r="AR3" s="4" t="s">
        <v>44</v>
      </c>
      <c r="AS3" s="7">
        <f t="shared" ref="AS3:AS30" si="13">IF(AR3="Oui",10,0)</f>
        <v>0</v>
      </c>
      <c r="AT3" s="4" t="s">
        <v>44</v>
      </c>
      <c r="AU3" s="7">
        <f t="shared" ref="AU3:AU30" si="14">IF(AT3="Oui",6,0)</f>
        <v>0</v>
      </c>
      <c r="AV3" s="4" t="s">
        <v>44</v>
      </c>
      <c r="AW3" s="7">
        <f t="shared" ref="AW3:AW30" si="15">IF(AV3="Oui",5,0)</f>
        <v>0</v>
      </c>
      <c r="AX3" s="4" t="s">
        <v>44</v>
      </c>
      <c r="AY3" s="7">
        <f t="shared" ref="AY3:AY30" si="16">IF(AX3="Oui",1,0)</f>
        <v>0</v>
      </c>
      <c r="AZ3" s="4">
        <v>0</v>
      </c>
      <c r="BA3" s="7">
        <f t="shared" ref="BA3:BA30" si="17">2*AZ3</f>
        <v>0</v>
      </c>
      <c r="BB3" s="4" t="s">
        <v>44</v>
      </c>
      <c r="BC3" s="7">
        <f t="shared" ref="BC3:BC30" si="18">IF(BB3="Oui",1,0)</f>
        <v>0</v>
      </c>
      <c r="BD3" s="4">
        <v>0</v>
      </c>
      <c r="BE3" s="7">
        <f t="shared" ref="BE3:BE30" si="19">2*BD3</f>
        <v>0</v>
      </c>
      <c r="BF3" s="4">
        <v>0</v>
      </c>
      <c r="BG3" s="7">
        <f t="shared" ref="BG3:BG30" si="20">1*BF3</f>
        <v>0</v>
      </c>
      <c r="BH3" s="4">
        <v>0</v>
      </c>
      <c r="BI3" s="7">
        <f t="shared" ref="BI3:BI30" si="21">2*BH3</f>
        <v>0</v>
      </c>
      <c r="BJ3" s="5"/>
      <c r="BK3" s="7">
        <f t="shared" ref="BK3:BK30" si="22">IF(BJ3="Vice doyens et/ou Directeur Adjoint : 5pts",5,
IF(BJ3="Chef de département : 4pts",4,
IF(BJ3="Adjoint du chef de département : 3pts",3,
IF(BJ3="Président du CSF : 4 pts",4,
IF(BJ3="Président du CSD : 3 pts",3,
IF(BJ3="Directeur de laboratoire : 2 pt",2,
IF(BJ3="Chef d’équipe de recherche : 1pt",1,
IF(BJ3="Enseignant responsable au niveau de l’administration centrale ( avec décision): 3 pts",3,0
))))))))</f>
        <v>0</v>
      </c>
      <c r="BL3" s="7">
        <f t="shared" ref="BL3:BL30" si="23">BK3+BI3+BG3+BE3+BC3+BA3+AY3+AW3+AU3+AS3+AQ3+AO3+AM3+AI3+AD3+Z3+U3+N3+L3+J3+H3+F3+D3</f>
        <v>3</v>
      </c>
      <c r="BN3" s="7" t="s">
        <v>35</v>
      </c>
    </row>
    <row r="4" spans="1:66" x14ac:dyDescent="0.25">
      <c r="A4" s="4" t="s">
        <v>63</v>
      </c>
      <c r="B4" s="4" t="s">
        <v>61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44</v>
      </c>
      <c r="N4" s="7">
        <f t="shared" si="5"/>
        <v>0</v>
      </c>
      <c r="O4" s="4">
        <v>0</v>
      </c>
      <c r="U4" s="7">
        <f t="shared" si="6"/>
        <v>0</v>
      </c>
      <c r="V4" s="4">
        <v>0</v>
      </c>
      <c r="Z4" s="7">
        <f t="shared" si="7"/>
        <v>0</v>
      </c>
      <c r="AA4" s="4">
        <v>0</v>
      </c>
      <c r="AD4" s="7">
        <f t="shared" si="8"/>
        <v>0</v>
      </c>
      <c r="AE4" s="4">
        <v>0</v>
      </c>
      <c r="AI4" s="7">
        <f t="shared" si="9"/>
        <v>0</v>
      </c>
      <c r="AJ4" s="4">
        <v>0</v>
      </c>
      <c r="AM4" s="7">
        <f t="shared" si="10"/>
        <v>0</v>
      </c>
      <c r="AN4" s="4">
        <v>0</v>
      </c>
      <c r="AO4" s="7">
        <f t="shared" si="11"/>
        <v>0</v>
      </c>
      <c r="AP4" s="4">
        <v>0</v>
      </c>
      <c r="AQ4" s="7">
        <f t="shared" si="12"/>
        <v>0</v>
      </c>
      <c r="AR4" s="4" t="s">
        <v>44</v>
      </c>
      <c r="AS4" s="7">
        <f t="shared" si="13"/>
        <v>0</v>
      </c>
      <c r="AT4" s="4" t="s">
        <v>44</v>
      </c>
      <c r="AU4" s="7">
        <f t="shared" si="14"/>
        <v>0</v>
      </c>
      <c r="AV4" s="4" t="s">
        <v>44</v>
      </c>
      <c r="AW4" s="7">
        <f t="shared" si="15"/>
        <v>0</v>
      </c>
      <c r="AX4" s="4" t="s">
        <v>44</v>
      </c>
      <c r="AY4" s="7">
        <f t="shared" si="16"/>
        <v>0</v>
      </c>
      <c r="AZ4" s="4">
        <v>0</v>
      </c>
      <c r="BA4" s="7">
        <f t="shared" si="17"/>
        <v>0</v>
      </c>
      <c r="BB4" s="4" t="s">
        <v>44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/>
      <c r="BK4" s="7">
        <f t="shared" si="22"/>
        <v>0</v>
      </c>
      <c r="BL4" s="7">
        <f t="shared" si="23"/>
        <v>3</v>
      </c>
      <c r="BN4" s="7" t="s">
        <v>36</v>
      </c>
    </row>
    <row r="5" spans="1:66" x14ac:dyDescent="0.25">
      <c r="A5" s="4" t="s">
        <v>64</v>
      </c>
      <c r="B5" s="4" t="s">
        <v>61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44</v>
      </c>
      <c r="N5" s="7">
        <f t="shared" si="5"/>
        <v>0</v>
      </c>
      <c r="O5" s="4">
        <v>0</v>
      </c>
      <c r="U5" s="7">
        <f t="shared" si="6"/>
        <v>0</v>
      </c>
      <c r="V5" s="4">
        <v>0</v>
      </c>
      <c r="Z5" s="7">
        <f t="shared" si="7"/>
        <v>0</v>
      </c>
      <c r="AA5" s="4">
        <v>0</v>
      </c>
      <c r="AD5" s="7">
        <f t="shared" si="8"/>
        <v>0</v>
      </c>
      <c r="AE5" s="4">
        <v>0</v>
      </c>
      <c r="AI5" s="7">
        <f t="shared" si="9"/>
        <v>0</v>
      </c>
      <c r="AJ5" s="4">
        <v>0</v>
      </c>
      <c r="AM5" s="7">
        <f t="shared" si="10"/>
        <v>0</v>
      </c>
      <c r="AN5" s="4">
        <v>0</v>
      </c>
      <c r="AO5" s="7">
        <f t="shared" si="11"/>
        <v>0</v>
      </c>
      <c r="AP5" s="4">
        <v>0</v>
      </c>
      <c r="AQ5" s="7">
        <f t="shared" si="12"/>
        <v>0</v>
      </c>
      <c r="AR5" s="4" t="s">
        <v>44</v>
      </c>
      <c r="AS5" s="7">
        <f t="shared" si="13"/>
        <v>0</v>
      </c>
      <c r="AT5" s="4" t="s">
        <v>44</v>
      </c>
      <c r="AU5" s="7">
        <f t="shared" si="14"/>
        <v>0</v>
      </c>
      <c r="AV5" s="4" t="s">
        <v>44</v>
      </c>
      <c r="AW5" s="7">
        <f t="shared" si="15"/>
        <v>0</v>
      </c>
      <c r="AX5" s="4" t="s">
        <v>44</v>
      </c>
      <c r="AY5" s="7">
        <f t="shared" si="16"/>
        <v>0</v>
      </c>
      <c r="AZ5" s="4">
        <v>0</v>
      </c>
      <c r="BA5" s="7">
        <f t="shared" si="17"/>
        <v>0</v>
      </c>
      <c r="BB5" s="4" t="s">
        <v>44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/>
      <c r="BK5" s="7">
        <f t="shared" si="22"/>
        <v>0</v>
      </c>
      <c r="BL5" s="7">
        <f t="shared" si="23"/>
        <v>3</v>
      </c>
      <c r="BN5" s="7" t="s">
        <v>37</v>
      </c>
    </row>
    <row r="6" spans="1:66" x14ac:dyDescent="0.25">
      <c r="A6" s="4" t="s">
        <v>65</v>
      </c>
      <c r="B6" s="4" t="s">
        <v>61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44</v>
      </c>
      <c r="N6" s="7">
        <f t="shared" si="5"/>
        <v>0</v>
      </c>
      <c r="O6" s="4">
        <v>0</v>
      </c>
      <c r="U6" s="7">
        <f t="shared" si="6"/>
        <v>0</v>
      </c>
      <c r="V6" s="4">
        <v>0</v>
      </c>
      <c r="Z6" s="7">
        <f t="shared" si="7"/>
        <v>0</v>
      </c>
      <c r="AA6" s="4">
        <v>0</v>
      </c>
      <c r="AD6" s="7">
        <f t="shared" si="8"/>
        <v>0</v>
      </c>
      <c r="AE6" s="4">
        <v>0</v>
      </c>
      <c r="AI6" s="7">
        <f t="shared" si="9"/>
        <v>0</v>
      </c>
      <c r="AJ6" s="4">
        <v>0</v>
      </c>
      <c r="AM6" s="7">
        <f t="shared" si="10"/>
        <v>0</v>
      </c>
      <c r="AN6" s="4">
        <v>0</v>
      </c>
      <c r="AO6" s="7">
        <f t="shared" si="11"/>
        <v>0</v>
      </c>
      <c r="AP6" s="4">
        <v>0</v>
      </c>
      <c r="AQ6" s="7">
        <f t="shared" si="12"/>
        <v>0</v>
      </c>
      <c r="AR6" s="4" t="s">
        <v>44</v>
      </c>
      <c r="AS6" s="7">
        <f t="shared" si="13"/>
        <v>0</v>
      </c>
      <c r="AT6" s="4" t="s">
        <v>44</v>
      </c>
      <c r="AU6" s="7">
        <f t="shared" si="14"/>
        <v>0</v>
      </c>
      <c r="AV6" s="4" t="s">
        <v>44</v>
      </c>
      <c r="AW6" s="7">
        <f t="shared" si="15"/>
        <v>0</v>
      </c>
      <c r="AX6" s="4" t="s">
        <v>44</v>
      </c>
      <c r="AY6" s="7">
        <f t="shared" si="16"/>
        <v>0</v>
      </c>
      <c r="AZ6" s="4">
        <v>0</v>
      </c>
      <c r="BA6" s="7">
        <f t="shared" si="17"/>
        <v>0</v>
      </c>
      <c r="BB6" s="4" t="s">
        <v>44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7">
        <f t="shared" si="23"/>
        <v>3</v>
      </c>
      <c r="BN6" s="7" t="s">
        <v>38</v>
      </c>
    </row>
    <row r="7" spans="1:66" x14ac:dyDescent="0.25">
      <c r="A7" s="4" t="s">
        <v>66</v>
      </c>
      <c r="B7" s="4" t="s">
        <v>61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0</v>
      </c>
      <c r="L7" s="7">
        <f t="shared" si="4"/>
        <v>0</v>
      </c>
      <c r="M7" s="4" t="s">
        <v>44</v>
      </c>
      <c r="N7" s="7">
        <f t="shared" si="5"/>
        <v>0</v>
      </c>
      <c r="O7" s="4">
        <v>0</v>
      </c>
      <c r="U7" s="7">
        <f t="shared" si="6"/>
        <v>0</v>
      </c>
      <c r="V7" s="4">
        <v>0</v>
      </c>
      <c r="Z7" s="7">
        <f t="shared" si="7"/>
        <v>0</v>
      </c>
      <c r="AA7" s="4">
        <v>0</v>
      </c>
      <c r="AD7" s="7">
        <f t="shared" si="8"/>
        <v>0</v>
      </c>
      <c r="AE7" s="4">
        <v>0</v>
      </c>
      <c r="AI7" s="7">
        <f t="shared" si="9"/>
        <v>0</v>
      </c>
      <c r="AJ7" s="4">
        <v>0</v>
      </c>
      <c r="AM7" s="7">
        <f t="shared" si="10"/>
        <v>0</v>
      </c>
      <c r="AN7" s="4">
        <v>0</v>
      </c>
      <c r="AO7" s="7">
        <f t="shared" si="11"/>
        <v>0</v>
      </c>
      <c r="AP7" s="4">
        <v>0</v>
      </c>
      <c r="AQ7" s="7">
        <f t="shared" si="12"/>
        <v>0</v>
      </c>
      <c r="AR7" s="4" t="s">
        <v>44</v>
      </c>
      <c r="AS7" s="7">
        <f t="shared" si="13"/>
        <v>0</v>
      </c>
      <c r="AT7" s="4" t="s">
        <v>44</v>
      </c>
      <c r="AU7" s="7">
        <f t="shared" si="14"/>
        <v>0</v>
      </c>
      <c r="AV7" s="4" t="s">
        <v>44</v>
      </c>
      <c r="AW7" s="7">
        <f t="shared" si="15"/>
        <v>0</v>
      </c>
      <c r="AX7" s="4" t="s">
        <v>44</v>
      </c>
      <c r="AY7" s="7">
        <f t="shared" si="16"/>
        <v>0</v>
      </c>
      <c r="AZ7" s="4">
        <v>0</v>
      </c>
      <c r="BA7" s="7">
        <f t="shared" si="17"/>
        <v>0</v>
      </c>
      <c r="BB7" s="4" t="s">
        <v>44</v>
      </c>
      <c r="BC7" s="7">
        <f t="shared" si="18"/>
        <v>0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/>
      <c r="BK7" s="7">
        <f t="shared" si="22"/>
        <v>0</v>
      </c>
      <c r="BL7" s="7">
        <f t="shared" si="23"/>
        <v>3</v>
      </c>
      <c r="BN7" s="7" t="s">
        <v>39</v>
      </c>
    </row>
    <row r="8" spans="1:66" x14ac:dyDescent="0.25">
      <c r="A8" s="4" t="s">
        <v>67</v>
      </c>
      <c r="B8" s="4" t="s">
        <v>61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44</v>
      </c>
      <c r="N8" s="7">
        <f t="shared" si="5"/>
        <v>0</v>
      </c>
      <c r="O8" s="4">
        <v>0</v>
      </c>
      <c r="U8" s="7">
        <f t="shared" si="6"/>
        <v>0</v>
      </c>
      <c r="V8" s="4">
        <v>0</v>
      </c>
      <c r="Z8" s="7">
        <f t="shared" si="7"/>
        <v>0</v>
      </c>
      <c r="AA8" s="4">
        <v>0</v>
      </c>
      <c r="AD8" s="7">
        <f t="shared" si="8"/>
        <v>0</v>
      </c>
      <c r="AE8" s="4">
        <v>0</v>
      </c>
      <c r="AI8" s="7">
        <f t="shared" si="9"/>
        <v>0</v>
      </c>
      <c r="AJ8" s="4">
        <v>0</v>
      </c>
      <c r="AM8" s="7">
        <f t="shared" si="10"/>
        <v>0</v>
      </c>
      <c r="AN8" s="4">
        <v>0</v>
      </c>
      <c r="AO8" s="7">
        <f t="shared" si="11"/>
        <v>0</v>
      </c>
      <c r="AP8" s="4">
        <v>0</v>
      </c>
      <c r="AQ8" s="7">
        <f t="shared" si="12"/>
        <v>0</v>
      </c>
      <c r="AR8" s="4" t="s">
        <v>44</v>
      </c>
      <c r="AS8" s="7">
        <f t="shared" si="13"/>
        <v>0</v>
      </c>
      <c r="AT8" s="4" t="s">
        <v>44</v>
      </c>
      <c r="AU8" s="7">
        <f t="shared" si="14"/>
        <v>0</v>
      </c>
      <c r="AV8" s="4" t="s">
        <v>44</v>
      </c>
      <c r="AW8" s="7">
        <f t="shared" si="15"/>
        <v>0</v>
      </c>
      <c r="AX8" s="4" t="s">
        <v>44</v>
      </c>
      <c r="AY8" s="7">
        <f t="shared" si="16"/>
        <v>0</v>
      </c>
      <c r="AZ8" s="4">
        <v>0</v>
      </c>
      <c r="BA8" s="7">
        <f t="shared" si="17"/>
        <v>0</v>
      </c>
      <c r="BB8" s="4" t="s">
        <v>44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/>
      <c r="BK8" s="7">
        <f t="shared" si="22"/>
        <v>0</v>
      </c>
      <c r="BL8" s="7">
        <f t="shared" si="23"/>
        <v>3</v>
      </c>
      <c r="BN8" s="7" t="s">
        <v>40</v>
      </c>
    </row>
    <row r="9" spans="1:66" x14ac:dyDescent="0.25">
      <c r="A9" s="4" t="s">
        <v>68</v>
      </c>
      <c r="B9" s="4" t="s">
        <v>61</v>
      </c>
      <c r="C9" s="4">
        <v>0</v>
      </c>
      <c r="D9" s="7">
        <f t="shared" si="0"/>
        <v>3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44</v>
      </c>
      <c r="N9" s="7">
        <f t="shared" si="5"/>
        <v>0</v>
      </c>
      <c r="O9" s="4">
        <v>0</v>
      </c>
      <c r="U9" s="7">
        <f t="shared" si="6"/>
        <v>0</v>
      </c>
      <c r="V9" s="4">
        <v>0</v>
      </c>
      <c r="Z9" s="7">
        <f t="shared" si="7"/>
        <v>0</v>
      </c>
      <c r="AA9" s="4">
        <v>0</v>
      </c>
      <c r="AD9" s="7">
        <f t="shared" si="8"/>
        <v>0</v>
      </c>
      <c r="AE9" s="4">
        <v>0</v>
      </c>
      <c r="AI9" s="7">
        <f t="shared" si="9"/>
        <v>0</v>
      </c>
      <c r="AJ9" s="4">
        <v>0</v>
      </c>
      <c r="AM9" s="7">
        <f t="shared" si="10"/>
        <v>0</v>
      </c>
      <c r="AN9" s="4">
        <v>0</v>
      </c>
      <c r="AO9" s="7">
        <f t="shared" si="11"/>
        <v>0</v>
      </c>
      <c r="AP9" s="4">
        <v>0</v>
      </c>
      <c r="AQ9" s="7">
        <f t="shared" si="12"/>
        <v>0</v>
      </c>
      <c r="AR9" s="4" t="s">
        <v>44</v>
      </c>
      <c r="AS9" s="7">
        <f t="shared" si="13"/>
        <v>0</v>
      </c>
      <c r="AT9" s="4" t="s">
        <v>44</v>
      </c>
      <c r="AU9" s="7">
        <f t="shared" si="14"/>
        <v>0</v>
      </c>
      <c r="AV9" s="4" t="s">
        <v>44</v>
      </c>
      <c r="AW9" s="7">
        <f t="shared" si="15"/>
        <v>0</v>
      </c>
      <c r="AX9" s="4" t="s">
        <v>44</v>
      </c>
      <c r="AY9" s="7">
        <f t="shared" si="16"/>
        <v>0</v>
      </c>
      <c r="AZ9" s="4">
        <v>0</v>
      </c>
      <c r="BA9" s="7">
        <f t="shared" si="17"/>
        <v>0</v>
      </c>
      <c r="BB9" s="4" t="s">
        <v>44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7">
        <f t="shared" si="23"/>
        <v>3</v>
      </c>
      <c r="BN9" s="7" t="s">
        <v>41</v>
      </c>
    </row>
    <row r="10" spans="1:66" x14ac:dyDescent="0.25">
      <c r="A10" s="4" t="s">
        <v>69</v>
      </c>
      <c r="B10" s="4" t="s">
        <v>61</v>
      </c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44</v>
      </c>
      <c r="N10" s="7">
        <f t="shared" si="5"/>
        <v>0</v>
      </c>
      <c r="O10" s="4">
        <v>0</v>
      </c>
      <c r="U10" s="7">
        <f t="shared" si="6"/>
        <v>0</v>
      </c>
      <c r="V10" s="4">
        <v>0</v>
      </c>
      <c r="Z10" s="7">
        <f t="shared" si="7"/>
        <v>0</v>
      </c>
      <c r="AA10" s="4">
        <v>0</v>
      </c>
      <c r="AD10" s="7">
        <f t="shared" si="8"/>
        <v>0</v>
      </c>
      <c r="AE10" s="4">
        <v>0</v>
      </c>
      <c r="AI10" s="7">
        <f t="shared" si="9"/>
        <v>0</v>
      </c>
      <c r="AJ10" s="4">
        <v>0</v>
      </c>
      <c r="AM10" s="7">
        <f t="shared" si="10"/>
        <v>0</v>
      </c>
      <c r="AN10" s="4">
        <v>0</v>
      </c>
      <c r="AO10" s="7">
        <f t="shared" si="11"/>
        <v>0</v>
      </c>
      <c r="AP10" s="4">
        <v>0</v>
      </c>
      <c r="AQ10" s="7">
        <f t="shared" si="12"/>
        <v>0</v>
      </c>
      <c r="AR10" s="4" t="s">
        <v>44</v>
      </c>
      <c r="AS10" s="7">
        <f t="shared" si="13"/>
        <v>0</v>
      </c>
      <c r="AT10" s="4" t="s">
        <v>44</v>
      </c>
      <c r="AU10" s="7">
        <f t="shared" si="14"/>
        <v>0</v>
      </c>
      <c r="AV10" s="4" t="s">
        <v>44</v>
      </c>
      <c r="AW10" s="7">
        <f t="shared" si="15"/>
        <v>0</v>
      </c>
      <c r="AX10" s="4" t="s">
        <v>44</v>
      </c>
      <c r="AY10" s="7">
        <f t="shared" si="16"/>
        <v>0</v>
      </c>
      <c r="AZ10" s="4">
        <v>0</v>
      </c>
      <c r="BA10" s="7">
        <f t="shared" si="17"/>
        <v>0</v>
      </c>
      <c r="BB10" s="4" t="s">
        <v>44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7">
        <f t="shared" si="23"/>
        <v>3</v>
      </c>
      <c r="BN10" s="7" t="s">
        <v>43</v>
      </c>
    </row>
    <row r="11" spans="1:66" x14ac:dyDescent="0.25">
      <c r="A11" s="4" t="s">
        <v>70</v>
      </c>
      <c r="B11" s="4" t="s">
        <v>71</v>
      </c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44</v>
      </c>
      <c r="N11" s="7">
        <f t="shared" si="5"/>
        <v>0</v>
      </c>
      <c r="O11" s="4">
        <v>0</v>
      </c>
      <c r="U11" s="7">
        <f t="shared" si="6"/>
        <v>0</v>
      </c>
      <c r="V11" s="4">
        <v>0</v>
      </c>
      <c r="Z11" s="7">
        <f t="shared" si="7"/>
        <v>0</v>
      </c>
      <c r="AA11" s="4">
        <v>0</v>
      </c>
      <c r="AD11" s="7">
        <f t="shared" si="8"/>
        <v>0</v>
      </c>
      <c r="AE11" s="4">
        <v>0</v>
      </c>
      <c r="AI11" s="7">
        <f t="shared" si="9"/>
        <v>0</v>
      </c>
      <c r="AJ11" s="4">
        <v>0</v>
      </c>
      <c r="AM11" s="7">
        <f t="shared" si="10"/>
        <v>0</v>
      </c>
      <c r="AN11" s="4">
        <v>0</v>
      </c>
      <c r="AO11" s="7">
        <f t="shared" si="11"/>
        <v>0</v>
      </c>
      <c r="AP11" s="4">
        <v>0</v>
      </c>
      <c r="AQ11" s="7">
        <f t="shared" si="12"/>
        <v>0</v>
      </c>
      <c r="AR11" s="4" t="s">
        <v>44</v>
      </c>
      <c r="AS11" s="7">
        <f t="shared" si="13"/>
        <v>0</v>
      </c>
      <c r="AT11" s="4" t="s">
        <v>44</v>
      </c>
      <c r="AU11" s="7">
        <f t="shared" si="14"/>
        <v>0</v>
      </c>
      <c r="AV11" s="4" t="s">
        <v>44</v>
      </c>
      <c r="AW11" s="7">
        <f t="shared" si="15"/>
        <v>0</v>
      </c>
      <c r="AX11" s="4" t="s">
        <v>44</v>
      </c>
      <c r="AY11" s="7">
        <f t="shared" si="16"/>
        <v>0</v>
      </c>
      <c r="AZ11" s="4">
        <v>0</v>
      </c>
      <c r="BA11" s="7">
        <f t="shared" si="17"/>
        <v>0</v>
      </c>
      <c r="BB11" s="4" t="s">
        <v>44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7">
        <f t="shared" si="23"/>
        <v>3</v>
      </c>
    </row>
    <row r="12" spans="1:66" x14ac:dyDescent="0.25">
      <c r="A12" s="4" t="s">
        <v>72</v>
      </c>
      <c r="B12" s="4" t="s">
        <v>61</v>
      </c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44</v>
      </c>
      <c r="N12" s="7">
        <f t="shared" si="5"/>
        <v>0</v>
      </c>
      <c r="O12" s="4">
        <v>0</v>
      </c>
      <c r="U12" s="7">
        <f t="shared" si="6"/>
        <v>0</v>
      </c>
      <c r="V12" s="4">
        <v>0</v>
      </c>
      <c r="Z12" s="7">
        <f t="shared" si="7"/>
        <v>0</v>
      </c>
      <c r="AA12" s="4">
        <v>0</v>
      </c>
      <c r="AD12" s="7">
        <f t="shared" si="8"/>
        <v>0</v>
      </c>
      <c r="AE12" s="4">
        <v>0</v>
      </c>
      <c r="AI12" s="7">
        <f t="shared" si="9"/>
        <v>0</v>
      </c>
      <c r="AJ12" s="4">
        <v>0</v>
      </c>
      <c r="AM12" s="7">
        <f t="shared" si="10"/>
        <v>0</v>
      </c>
      <c r="AN12" s="4">
        <v>0</v>
      </c>
      <c r="AO12" s="7">
        <f t="shared" si="11"/>
        <v>0</v>
      </c>
      <c r="AP12" s="4">
        <v>0</v>
      </c>
      <c r="AQ12" s="7">
        <f t="shared" si="12"/>
        <v>0</v>
      </c>
      <c r="AR12" s="4" t="s">
        <v>44</v>
      </c>
      <c r="AS12" s="7">
        <f t="shared" si="13"/>
        <v>0</v>
      </c>
      <c r="AT12" s="4" t="s">
        <v>44</v>
      </c>
      <c r="AU12" s="7">
        <f t="shared" si="14"/>
        <v>0</v>
      </c>
      <c r="AV12" s="4" t="s">
        <v>44</v>
      </c>
      <c r="AW12" s="7">
        <f t="shared" si="15"/>
        <v>0</v>
      </c>
      <c r="AX12" s="4" t="s">
        <v>44</v>
      </c>
      <c r="AY12" s="7">
        <f t="shared" si="16"/>
        <v>0</v>
      </c>
      <c r="AZ12" s="4">
        <v>0</v>
      </c>
      <c r="BA12" s="7">
        <f t="shared" si="17"/>
        <v>0</v>
      </c>
      <c r="BB12" s="4" t="s">
        <v>44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7">
        <f t="shared" si="23"/>
        <v>3</v>
      </c>
      <c r="BN12" s="7">
        <v>0</v>
      </c>
    </row>
    <row r="13" spans="1:66" x14ac:dyDescent="0.25">
      <c r="A13" s="4" t="s">
        <v>73</v>
      </c>
      <c r="B13" s="4" t="s">
        <v>74</v>
      </c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44</v>
      </c>
      <c r="N13" s="7">
        <f t="shared" si="5"/>
        <v>0</v>
      </c>
      <c r="O13" s="4">
        <v>0</v>
      </c>
      <c r="U13" s="7">
        <f t="shared" si="6"/>
        <v>0</v>
      </c>
      <c r="V13" s="4">
        <v>0</v>
      </c>
      <c r="Z13" s="7">
        <f t="shared" si="7"/>
        <v>0</v>
      </c>
      <c r="AA13" s="4">
        <v>0</v>
      </c>
      <c r="AD13" s="7">
        <f t="shared" si="8"/>
        <v>0</v>
      </c>
      <c r="AE13" s="4">
        <v>0</v>
      </c>
      <c r="AI13" s="7">
        <f t="shared" si="9"/>
        <v>0</v>
      </c>
      <c r="AJ13" s="4">
        <v>0</v>
      </c>
      <c r="AM13" s="7">
        <f t="shared" si="10"/>
        <v>0</v>
      </c>
      <c r="AN13" s="4">
        <v>0</v>
      </c>
      <c r="AO13" s="7">
        <f t="shared" si="11"/>
        <v>0</v>
      </c>
      <c r="AP13" s="4">
        <v>0</v>
      </c>
      <c r="AQ13" s="7">
        <f t="shared" si="12"/>
        <v>0</v>
      </c>
      <c r="AR13" s="4" t="s">
        <v>44</v>
      </c>
      <c r="AS13" s="7">
        <f t="shared" si="13"/>
        <v>0</v>
      </c>
      <c r="AT13" s="4" t="s">
        <v>44</v>
      </c>
      <c r="AU13" s="7">
        <f t="shared" si="14"/>
        <v>0</v>
      </c>
      <c r="AV13" s="4" t="s">
        <v>44</v>
      </c>
      <c r="AW13" s="7">
        <f t="shared" si="15"/>
        <v>0</v>
      </c>
      <c r="AX13" s="4" t="s">
        <v>44</v>
      </c>
      <c r="AY13" s="7">
        <f t="shared" si="16"/>
        <v>0</v>
      </c>
      <c r="AZ13" s="4">
        <v>0</v>
      </c>
      <c r="BA13" s="7">
        <f t="shared" si="17"/>
        <v>0</v>
      </c>
      <c r="BB13" s="4" t="s">
        <v>44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7">
        <f t="shared" si="23"/>
        <v>3</v>
      </c>
      <c r="BN13" s="7">
        <v>1</v>
      </c>
    </row>
    <row r="14" spans="1:66" x14ac:dyDescent="0.25">
      <c r="A14" s="4" t="s">
        <v>75</v>
      </c>
      <c r="B14" s="4" t="s">
        <v>74</v>
      </c>
      <c r="C14" s="4">
        <v>0</v>
      </c>
      <c r="D14" s="7">
        <f t="shared" si="0"/>
        <v>3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44</v>
      </c>
      <c r="N14" s="7">
        <f t="shared" si="5"/>
        <v>0</v>
      </c>
      <c r="O14" s="4">
        <v>0</v>
      </c>
      <c r="U14" s="7">
        <f t="shared" si="6"/>
        <v>0</v>
      </c>
      <c r="V14" s="4">
        <v>0</v>
      </c>
      <c r="Z14" s="7">
        <f t="shared" si="7"/>
        <v>0</v>
      </c>
      <c r="AA14" s="4">
        <v>0</v>
      </c>
      <c r="AD14" s="7">
        <f t="shared" si="8"/>
        <v>0</v>
      </c>
      <c r="AE14" s="4">
        <v>0</v>
      </c>
      <c r="AI14" s="7">
        <f t="shared" si="9"/>
        <v>0</v>
      </c>
      <c r="AJ14" s="4">
        <v>0</v>
      </c>
      <c r="AM14" s="7">
        <f t="shared" si="10"/>
        <v>0</v>
      </c>
      <c r="AN14" s="4">
        <v>0</v>
      </c>
      <c r="AO14" s="7">
        <f t="shared" si="11"/>
        <v>0</v>
      </c>
      <c r="AP14" s="4">
        <v>0</v>
      </c>
      <c r="AQ14" s="7">
        <f t="shared" si="12"/>
        <v>0</v>
      </c>
      <c r="AR14" s="4" t="s">
        <v>44</v>
      </c>
      <c r="AS14" s="7">
        <f t="shared" si="13"/>
        <v>0</v>
      </c>
      <c r="AT14" s="4" t="s">
        <v>44</v>
      </c>
      <c r="AU14" s="7">
        <f t="shared" si="14"/>
        <v>0</v>
      </c>
      <c r="AV14" s="4" t="s">
        <v>44</v>
      </c>
      <c r="AW14" s="7">
        <f t="shared" si="15"/>
        <v>0</v>
      </c>
      <c r="AX14" s="4" t="s">
        <v>44</v>
      </c>
      <c r="AY14" s="7">
        <f t="shared" si="16"/>
        <v>0</v>
      </c>
      <c r="AZ14" s="4">
        <v>0</v>
      </c>
      <c r="BA14" s="7">
        <f t="shared" si="17"/>
        <v>0</v>
      </c>
      <c r="BB14" s="4" t="s">
        <v>44</v>
      </c>
      <c r="BC14" s="7">
        <f t="shared" si="18"/>
        <v>0</v>
      </c>
      <c r="BD14" s="4">
        <v>0</v>
      </c>
      <c r="BE14" s="7">
        <f t="shared" si="19"/>
        <v>0</v>
      </c>
      <c r="BF14" s="4">
        <v>0</v>
      </c>
      <c r="BG14" s="7">
        <f t="shared" si="20"/>
        <v>0</v>
      </c>
      <c r="BH14" s="4">
        <v>0</v>
      </c>
      <c r="BI14" s="7">
        <f t="shared" si="21"/>
        <v>0</v>
      </c>
      <c r="BJ14" s="5"/>
      <c r="BK14" s="7">
        <f t="shared" si="22"/>
        <v>0</v>
      </c>
      <c r="BL14" s="7">
        <f t="shared" si="23"/>
        <v>3</v>
      </c>
      <c r="BN14" s="7">
        <v>2</v>
      </c>
    </row>
    <row r="15" spans="1:66" x14ac:dyDescent="0.25">
      <c r="A15" s="4" t="s">
        <v>76</v>
      </c>
      <c r="B15" s="4" t="s">
        <v>74</v>
      </c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44</v>
      </c>
      <c r="N15" s="7">
        <f t="shared" si="5"/>
        <v>0</v>
      </c>
      <c r="O15" s="4">
        <v>0</v>
      </c>
      <c r="U15" s="7">
        <f t="shared" si="6"/>
        <v>0</v>
      </c>
      <c r="V15" s="4">
        <v>0</v>
      </c>
      <c r="Z15" s="7">
        <f t="shared" si="7"/>
        <v>0</v>
      </c>
      <c r="AA15" s="4">
        <v>0</v>
      </c>
      <c r="AD15" s="7">
        <f t="shared" si="8"/>
        <v>0</v>
      </c>
      <c r="AE15" s="4">
        <v>0</v>
      </c>
      <c r="AI15" s="7">
        <f t="shared" si="9"/>
        <v>0</v>
      </c>
      <c r="AJ15" s="4">
        <v>0</v>
      </c>
      <c r="AM15" s="7">
        <f t="shared" si="10"/>
        <v>0</v>
      </c>
      <c r="AN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44</v>
      </c>
      <c r="AS15" s="7">
        <f t="shared" si="13"/>
        <v>0</v>
      </c>
      <c r="AT15" s="4" t="s">
        <v>44</v>
      </c>
      <c r="AU15" s="7">
        <f t="shared" si="14"/>
        <v>0</v>
      </c>
      <c r="AV15" s="4" t="s">
        <v>44</v>
      </c>
      <c r="AW15" s="7">
        <f t="shared" si="15"/>
        <v>0</v>
      </c>
      <c r="AX15" s="4" t="s">
        <v>44</v>
      </c>
      <c r="AY15" s="7">
        <f t="shared" si="16"/>
        <v>0</v>
      </c>
      <c r="AZ15" s="4">
        <v>0</v>
      </c>
      <c r="BA15" s="7">
        <f t="shared" si="17"/>
        <v>0</v>
      </c>
      <c r="BB15" s="4" t="s">
        <v>44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7">
        <f t="shared" si="23"/>
        <v>3</v>
      </c>
      <c r="BN15" s="7">
        <v>3</v>
      </c>
    </row>
    <row r="16" spans="1:66" x14ac:dyDescent="0.25">
      <c r="A16" s="4" t="s">
        <v>77</v>
      </c>
      <c r="B16" s="4" t="s">
        <v>78</v>
      </c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44</v>
      </c>
      <c r="N16" s="7">
        <f t="shared" si="5"/>
        <v>0</v>
      </c>
      <c r="O16" s="4">
        <v>0</v>
      </c>
      <c r="U16" s="7">
        <f t="shared" si="6"/>
        <v>0</v>
      </c>
      <c r="V16" s="4">
        <v>0</v>
      </c>
      <c r="Z16" s="7">
        <f t="shared" si="7"/>
        <v>0</v>
      </c>
      <c r="AA16" s="4">
        <v>0</v>
      </c>
      <c r="AD16" s="7">
        <f t="shared" si="8"/>
        <v>0</v>
      </c>
      <c r="AE16" s="4">
        <v>0</v>
      </c>
      <c r="AI16" s="7">
        <f t="shared" si="9"/>
        <v>0</v>
      </c>
      <c r="AJ16" s="4">
        <v>0</v>
      </c>
      <c r="AM16" s="7">
        <f t="shared" si="10"/>
        <v>0</v>
      </c>
      <c r="AN16" s="4">
        <v>0</v>
      </c>
      <c r="AO16" s="7">
        <f t="shared" si="11"/>
        <v>0</v>
      </c>
      <c r="AP16" s="4">
        <v>0</v>
      </c>
      <c r="AQ16" s="7">
        <f t="shared" si="12"/>
        <v>0</v>
      </c>
      <c r="AR16" s="4" t="s">
        <v>44</v>
      </c>
      <c r="AS16" s="7">
        <f t="shared" si="13"/>
        <v>0</v>
      </c>
      <c r="AT16" s="4" t="s">
        <v>44</v>
      </c>
      <c r="AU16" s="7">
        <f t="shared" si="14"/>
        <v>0</v>
      </c>
      <c r="AV16" s="4" t="s">
        <v>44</v>
      </c>
      <c r="AW16" s="7">
        <f t="shared" si="15"/>
        <v>0</v>
      </c>
      <c r="AX16" s="4" t="s">
        <v>44</v>
      </c>
      <c r="AY16" s="7">
        <f t="shared" si="16"/>
        <v>0</v>
      </c>
      <c r="AZ16" s="4">
        <v>0</v>
      </c>
      <c r="BA16" s="7">
        <f t="shared" si="17"/>
        <v>0</v>
      </c>
      <c r="BB16" s="4" t="s">
        <v>44</v>
      </c>
      <c r="BC16" s="7">
        <f t="shared" si="18"/>
        <v>0</v>
      </c>
      <c r="BD16" s="4">
        <v>0</v>
      </c>
      <c r="BE16" s="7">
        <f t="shared" si="19"/>
        <v>0</v>
      </c>
      <c r="BF16" s="4">
        <v>0</v>
      </c>
      <c r="BG16" s="7">
        <f t="shared" si="20"/>
        <v>0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7">
        <f t="shared" si="23"/>
        <v>3</v>
      </c>
      <c r="BN16" s="7">
        <v>4</v>
      </c>
    </row>
    <row r="17" spans="1:66" x14ac:dyDescent="0.25">
      <c r="A17" s="4" t="s">
        <v>79</v>
      </c>
      <c r="B17" s="4" t="s">
        <v>78</v>
      </c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0</v>
      </c>
      <c r="L17" s="7">
        <f t="shared" si="4"/>
        <v>0</v>
      </c>
      <c r="M17" s="4" t="s">
        <v>44</v>
      </c>
      <c r="N17" s="7">
        <f t="shared" si="5"/>
        <v>0</v>
      </c>
      <c r="O17" s="4">
        <v>0</v>
      </c>
      <c r="U17" s="7">
        <f t="shared" si="6"/>
        <v>0</v>
      </c>
      <c r="V17" s="4">
        <v>0</v>
      </c>
      <c r="Z17" s="7">
        <f t="shared" si="7"/>
        <v>0</v>
      </c>
      <c r="AA17" s="4">
        <v>0</v>
      </c>
      <c r="AD17" s="7">
        <f t="shared" si="8"/>
        <v>0</v>
      </c>
      <c r="AE17" s="4">
        <v>0</v>
      </c>
      <c r="AI17" s="7">
        <f t="shared" si="9"/>
        <v>0</v>
      </c>
      <c r="AJ17" s="4">
        <v>0</v>
      </c>
      <c r="AM17" s="7">
        <f t="shared" si="10"/>
        <v>0</v>
      </c>
      <c r="AN17" s="4">
        <v>0</v>
      </c>
      <c r="AO17" s="7">
        <f t="shared" si="11"/>
        <v>0</v>
      </c>
      <c r="AP17" s="4">
        <v>0</v>
      </c>
      <c r="AQ17" s="7">
        <f t="shared" si="12"/>
        <v>0</v>
      </c>
      <c r="AR17" s="4" t="s">
        <v>44</v>
      </c>
      <c r="AS17" s="7">
        <f t="shared" si="13"/>
        <v>0</v>
      </c>
      <c r="AT17" s="4" t="s">
        <v>44</v>
      </c>
      <c r="AU17" s="7">
        <f t="shared" si="14"/>
        <v>0</v>
      </c>
      <c r="AV17" s="4" t="s">
        <v>44</v>
      </c>
      <c r="AW17" s="7">
        <f t="shared" si="15"/>
        <v>0</v>
      </c>
      <c r="AX17" s="4" t="s">
        <v>44</v>
      </c>
      <c r="AY17" s="7">
        <f t="shared" si="16"/>
        <v>0</v>
      </c>
      <c r="AZ17" s="4">
        <v>0</v>
      </c>
      <c r="BA17" s="7">
        <f t="shared" si="17"/>
        <v>0</v>
      </c>
      <c r="BB17" s="4" t="s">
        <v>44</v>
      </c>
      <c r="BC17" s="7">
        <f t="shared" si="18"/>
        <v>0</v>
      </c>
      <c r="BD17" s="4">
        <v>0</v>
      </c>
      <c r="BE17" s="7">
        <f t="shared" si="19"/>
        <v>0</v>
      </c>
      <c r="BF17" s="4">
        <v>0</v>
      </c>
      <c r="BG17" s="7">
        <f t="shared" si="20"/>
        <v>0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7">
        <f t="shared" si="23"/>
        <v>3</v>
      </c>
      <c r="BN17" s="7">
        <v>5</v>
      </c>
    </row>
    <row r="18" spans="1:66" x14ac:dyDescent="0.25">
      <c r="A18" s="4" t="s">
        <v>80</v>
      </c>
      <c r="B18" s="4" t="s">
        <v>78</v>
      </c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44</v>
      </c>
      <c r="N18" s="7">
        <f t="shared" si="5"/>
        <v>0</v>
      </c>
      <c r="O18" s="4">
        <v>0</v>
      </c>
      <c r="U18" s="7">
        <f t="shared" si="6"/>
        <v>0</v>
      </c>
      <c r="V18" s="4">
        <v>0</v>
      </c>
      <c r="Z18" s="7">
        <f t="shared" si="7"/>
        <v>0</v>
      </c>
      <c r="AA18" s="4">
        <v>0</v>
      </c>
      <c r="AD18" s="7">
        <f t="shared" si="8"/>
        <v>0</v>
      </c>
      <c r="AE18" s="4">
        <v>0</v>
      </c>
      <c r="AI18" s="7">
        <f t="shared" si="9"/>
        <v>0</v>
      </c>
      <c r="AJ18" s="4">
        <v>0</v>
      </c>
      <c r="AM18" s="7">
        <f t="shared" si="10"/>
        <v>0</v>
      </c>
      <c r="AN18" s="4">
        <v>0</v>
      </c>
      <c r="AO18" s="7">
        <f t="shared" si="11"/>
        <v>0</v>
      </c>
      <c r="AP18" s="4">
        <v>0</v>
      </c>
      <c r="AQ18" s="7">
        <f t="shared" si="12"/>
        <v>0</v>
      </c>
      <c r="AR18" s="4" t="s">
        <v>44</v>
      </c>
      <c r="AS18" s="7">
        <f t="shared" si="13"/>
        <v>0</v>
      </c>
      <c r="AT18" s="4" t="s">
        <v>44</v>
      </c>
      <c r="AU18" s="7">
        <f t="shared" si="14"/>
        <v>0</v>
      </c>
      <c r="AV18" s="4" t="s">
        <v>44</v>
      </c>
      <c r="AW18" s="7">
        <f t="shared" si="15"/>
        <v>0</v>
      </c>
      <c r="AX18" s="4" t="s">
        <v>44</v>
      </c>
      <c r="AY18" s="7">
        <f t="shared" si="16"/>
        <v>0</v>
      </c>
      <c r="AZ18" s="4">
        <v>0</v>
      </c>
      <c r="BA18" s="7">
        <f t="shared" si="17"/>
        <v>0</v>
      </c>
      <c r="BB18" s="4" t="s">
        <v>44</v>
      </c>
      <c r="BC18" s="7">
        <f t="shared" si="18"/>
        <v>0</v>
      </c>
      <c r="BD18" s="4">
        <v>0</v>
      </c>
      <c r="BE18" s="7">
        <f t="shared" si="19"/>
        <v>0</v>
      </c>
      <c r="BF18" s="4">
        <v>0</v>
      </c>
      <c r="BG18" s="7">
        <f t="shared" si="20"/>
        <v>0</v>
      </c>
      <c r="BH18" s="4">
        <v>0</v>
      </c>
      <c r="BI18" s="7">
        <f t="shared" si="21"/>
        <v>0</v>
      </c>
      <c r="BJ18" s="5"/>
      <c r="BK18" s="7">
        <f t="shared" si="22"/>
        <v>0</v>
      </c>
      <c r="BL18" s="7">
        <f t="shared" si="23"/>
        <v>3</v>
      </c>
      <c r="BN18" s="7" t="s">
        <v>44</v>
      </c>
    </row>
    <row r="19" spans="1:66" x14ac:dyDescent="0.25">
      <c r="A19" s="4" t="s">
        <v>81</v>
      </c>
      <c r="B19" s="4" t="s">
        <v>78</v>
      </c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44</v>
      </c>
      <c r="N19" s="7">
        <f t="shared" si="5"/>
        <v>0</v>
      </c>
      <c r="O19" s="4">
        <v>0</v>
      </c>
      <c r="U19" s="7">
        <f t="shared" si="6"/>
        <v>0</v>
      </c>
      <c r="V19" s="4">
        <v>0</v>
      </c>
      <c r="Z19" s="7">
        <f t="shared" si="7"/>
        <v>0</v>
      </c>
      <c r="AA19" s="4">
        <v>0</v>
      </c>
      <c r="AD19" s="7">
        <f t="shared" si="8"/>
        <v>0</v>
      </c>
      <c r="AE19" s="4">
        <v>0</v>
      </c>
      <c r="AI19" s="7">
        <f t="shared" si="9"/>
        <v>0</v>
      </c>
      <c r="AJ19" s="4">
        <v>0</v>
      </c>
      <c r="AM19" s="7">
        <f t="shared" si="10"/>
        <v>0</v>
      </c>
      <c r="AN19" s="4">
        <v>0</v>
      </c>
      <c r="AO19" s="7">
        <f t="shared" si="11"/>
        <v>0</v>
      </c>
      <c r="AP19" s="4">
        <v>0</v>
      </c>
      <c r="AQ19" s="7">
        <f t="shared" si="12"/>
        <v>0</v>
      </c>
      <c r="AR19" s="4" t="s">
        <v>44</v>
      </c>
      <c r="AS19" s="7">
        <f t="shared" si="13"/>
        <v>0</v>
      </c>
      <c r="AT19" s="4" t="s">
        <v>44</v>
      </c>
      <c r="AU19" s="7">
        <f t="shared" si="14"/>
        <v>0</v>
      </c>
      <c r="AV19" s="4" t="s">
        <v>44</v>
      </c>
      <c r="AW19" s="7">
        <f t="shared" si="15"/>
        <v>0</v>
      </c>
      <c r="AX19" s="4" t="s">
        <v>44</v>
      </c>
      <c r="AY19" s="7">
        <f t="shared" si="16"/>
        <v>0</v>
      </c>
      <c r="AZ19" s="4">
        <v>0</v>
      </c>
      <c r="BA19" s="7">
        <f t="shared" si="17"/>
        <v>0</v>
      </c>
      <c r="BB19" s="4" t="s">
        <v>44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7">
        <f t="shared" si="23"/>
        <v>3</v>
      </c>
      <c r="BN19" s="10">
        <v>1</v>
      </c>
    </row>
    <row r="20" spans="1:66" x14ac:dyDescent="0.25">
      <c r="A20" s="4" t="s">
        <v>82</v>
      </c>
      <c r="B20" s="4" t="s">
        <v>78</v>
      </c>
      <c r="C20" s="4">
        <v>0</v>
      </c>
      <c r="D20" s="7">
        <f t="shared" si="0"/>
        <v>3</v>
      </c>
      <c r="E20" s="4">
        <v>0</v>
      </c>
      <c r="F20" s="7">
        <f t="shared" si="1"/>
        <v>0</v>
      </c>
      <c r="G20" s="4">
        <v>0</v>
      </c>
      <c r="H20" s="7">
        <f t="shared" si="2"/>
        <v>0</v>
      </c>
      <c r="I20" s="4">
        <v>0</v>
      </c>
      <c r="J20" s="7">
        <f t="shared" si="3"/>
        <v>0</v>
      </c>
      <c r="K20" s="4">
        <v>0</v>
      </c>
      <c r="L20" s="7">
        <f t="shared" si="4"/>
        <v>0</v>
      </c>
      <c r="M20" s="4" t="s">
        <v>44</v>
      </c>
      <c r="N20" s="7">
        <f t="shared" si="5"/>
        <v>0</v>
      </c>
      <c r="O20" s="4">
        <v>0</v>
      </c>
      <c r="U20" s="7">
        <f t="shared" si="6"/>
        <v>0</v>
      </c>
      <c r="V20" s="4">
        <v>0</v>
      </c>
      <c r="Z20" s="7">
        <f t="shared" si="7"/>
        <v>0</v>
      </c>
      <c r="AA20" s="4">
        <v>0</v>
      </c>
      <c r="AD20" s="7">
        <f t="shared" si="8"/>
        <v>0</v>
      </c>
      <c r="AE20" s="4">
        <v>0</v>
      </c>
      <c r="AI20" s="7">
        <f t="shared" si="9"/>
        <v>0</v>
      </c>
      <c r="AJ20" s="4">
        <v>0</v>
      </c>
      <c r="AM20" s="7">
        <f t="shared" si="10"/>
        <v>0</v>
      </c>
      <c r="AN20" s="4">
        <v>0</v>
      </c>
      <c r="AO20" s="7">
        <f t="shared" si="11"/>
        <v>0</v>
      </c>
      <c r="AP20" s="4">
        <v>0</v>
      </c>
      <c r="AQ20" s="7">
        <f t="shared" si="12"/>
        <v>0</v>
      </c>
      <c r="AR20" s="4" t="s">
        <v>44</v>
      </c>
      <c r="AS20" s="7">
        <f t="shared" si="13"/>
        <v>0</v>
      </c>
      <c r="AT20" s="4" t="s">
        <v>44</v>
      </c>
      <c r="AU20" s="7">
        <f t="shared" si="14"/>
        <v>0</v>
      </c>
      <c r="AV20" s="4" t="s">
        <v>44</v>
      </c>
      <c r="AW20" s="7">
        <f t="shared" si="15"/>
        <v>0</v>
      </c>
      <c r="AX20" s="4" t="s">
        <v>44</v>
      </c>
      <c r="AY20" s="7">
        <f t="shared" si="16"/>
        <v>0</v>
      </c>
      <c r="AZ20" s="4">
        <v>0</v>
      </c>
      <c r="BA20" s="7">
        <f t="shared" si="17"/>
        <v>0</v>
      </c>
      <c r="BB20" s="4" t="s">
        <v>44</v>
      </c>
      <c r="BC20" s="7">
        <f t="shared" si="18"/>
        <v>0</v>
      </c>
      <c r="BD20" s="4">
        <v>0</v>
      </c>
      <c r="BE20" s="7">
        <f t="shared" si="19"/>
        <v>0</v>
      </c>
      <c r="BF20" s="4">
        <v>0</v>
      </c>
      <c r="BG20" s="7">
        <f t="shared" si="20"/>
        <v>0</v>
      </c>
      <c r="BH20" s="4">
        <v>0</v>
      </c>
      <c r="BI20" s="7">
        <f t="shared" si="21"/>
        <v>0</v>
      </c>
      <c r="BJ20" s="5"/>
      <c r="BK20" s="7">
        <f t="shared" si="22"/>
        <v>0</v>
      </c>
      <c r="BL20" s="7">
        <f t="shared" si="23"/>
        <v>3</v>
      </c>
      <c r="BN20" s="10">
        <v>0.75</v>
      </c>
    </row>
    <row r="21" spans="1:66" x14ac:dyDescent="0.25">
      <c r="A21" s="4" t="s">
        <v>83</v>
      </c>
      <c r="B21" s="4" t="s">
        <v>78</v>
      </c>
      <c r="C21" s="4">
        <v>0</v>
      </c>
      <c r="D21" s="7">
        <f t="shared" si="0"/>
        <v>3</v>
      </c>
      <c r="E21" s="4">
        <v>0</v>
      </c>
      <c r="F21" s="7">
        <f t="shared" si="1"/>
        <v>0</v>
      </c>
      <c r="G21" s="4">
        <v>0</v>
      </c>
      <c r="H21" s="7">
        <f t="shared" si="2"/>
        <v>0</v>
      </c>
      <c r="I21" s="4">
        <v>0</v>
      </c>
      <c r="J21" s="7">
        <f t="shared" si="3"/>
        <v>0</v>
      </c>
      <c r="K21" s="4">
        <v>0</v>
      </c>
      <c r="L21" s="7">
        <f t="shared" si="4"/>
        <v>0</v>
      </c>
      <c r="M21" s="4" t="s">
        <v>44</v>
      </c>
      <c r="N21" s="7">
        <f t="shared" si="5"/>
        <v>0</v>
      </c>
      <c r="O21" s="4">
        <v>0</v>
      </c>
      <c r="U21" s="7">
        <f t="shared" si="6"/>
        <v>0</v>
      </c>
      <c r="V21" s="4">
        <v>0</v>
      </c>
      <c r="Z21" s="7">
        <f t="shared" si="7"/>
        <v>0</v>
      </c>
      <c r="AA21" s="4">
        <v>0</v>
      </c>
      <c r="AD21" s="7">
        <f t="shared" si="8"/>
        <v>0</v>
      </c>
      <c r="AE21" s="4">
        <v>0</v>
      </c>
      <c r="AI21" s="7">
        <f t="shared" si="9"/>
        <v>0</v>
      </c>
      <c r="AJ21" s="4">
        <v>0</v>
      </c>
      <c r="AM21" s="7">
        <f t="shared" si="10"/>
        <v>0</v>
      </c>
      <c r="AN21" s="4">
        <v>0</v>
      </c>
      <c r="AO21" s="7">
        <f t="shared" si="11"/>
        <v>0</v>
      </c>
      <c r="AP21" s="4">
        <v>0</v>
      </c>
      <c r="AQ21" s="7">
        <f t="shared" si="12"/>
        <v>0</v>
      </c>
      <c r="AR21" s="4" t="s">
        <v>44</v>
      </c>
      <c r="AS21" s="7">
        <f t="shared" si="13"/>
        <v>0</v>
      </c>
      <c r="AT21" s="4" t="s">
        <v>44</v>
      </c>
      <c r="AU21" s="7">
        <f t="shared" si="14"/>
        <v>0</v>
      </c>
      <c r="AV21" s="4" t="s">
        <v>44</v>
      </c>
      <c r="AW21" s="7">
        <f t="shared" si="15"/>
        <v>0</v>
      </c>
      <c r="AX21" s="4" t="s">
        <v>44</v>
      </c>
      <c r="AY21" s="7">
        <f t="shared" si="16"/>
        <v>0</v>
      </c>
      <c r="AZ21" s="4">
        <v>0</v>
      </c>
      <c r="BA21" s="7">
        <f t="shared" si="17"/>
        <v>0</v>
      </c>
      <c r="BB21" s="4" t="s">
        <v>44</v>
      </c>
      <c r="BC21" s="7">
        <f t="shared" si="18"/>
        <v>0</v>
      </c>
      <c r="BD21" s="4">
        <v>0</v>
      </c>
      <c r="BE21" s="7">
        <f t="shared" si="19"/>
        <v>0</v>
      </c>
      <c r="BF21" s="4">
        <v>0</v>
      </c>
      <c r="BG21" s="7">
        <f t="shared" si="20"/>
        <v>0</v>
      </c>
      <c r="BH21" s="4">
        <v>0</v>
      </c>
      <c r="BI21" s="7">
        <f t="shared" si="21"/>
        <v>0</v>
      </c>
      <c r="BJ21" s="5"/>
      <c r="BK21" s="7">
        <f t="shared" si="22"/>
        <v>0</v>
      </c>
      <c r="BL21" s="7">
        <f t="shared" si="23"/>
        <v>3</v>
      </c>
      <c r="BN21" s="10">
        <v>0.5</v>
      </c>
    </row>
    <row r="22" spans="1:66" x14ac:dyDescent="0.25">
      <c r="A22" s="4" t="s">
        <v>84</v>
      </c>
      <c r="B22" s="4" t="s">
        <v>85</v>
      </c>
      <c r="C22" s="4">
        <v>1</v>
      </c>
      <c r="D22" s="7">
        <f t="shared" si="0"/>
        <v>2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58</v>
      </c>
      <c r="N22" s="7">
        <f t="shared" si="5"/>
        <v>3</v>
      </c>
      <c r="O22" s="4">
        <v>0</v>
      </c>
      <c r="U22" s="7">
        <f t="shared" si="6"/>
        <v>0</v>
      </c>
      <c r="V22" s="4">
        <v>0</v>
      </c>
      <c r="Z22" s="7">
        <f t="shared" si="7"/>
        <v>0</v>
      </c>
      <c r="AA22" s="4">
        <v>0</v>
      </c>
      <c r="AD22" s="7">
        <f t="shared" si="8"/>
        <v>0</v>
      </c>
      <c r="AE22" s="4">
        <v>2</v>
      </c>
      <c r="AF22" s="4">
        <v>1</v>
      </c>
      <c r="AG22" s="4">
        <v>0.5</v>
      </c>
      <c r="AI22" s="7">
        <f t="shared" si="9"/>
        <v>4.5</v>
      </c>
      <c r="AJ22" s="4">
        <v>0</v>
      </c>
      <c r="AM22" s="7">
        <f t="shared" si="10"/>
        <v>0</v>
      </c>
      <c r="AN22" s="4">
        <v>0</v>
      </c>
      <c r="AO22" s="7">
        <f t="shared" si="11"/>
        <v>0</v>
      </c>
      <c r="AP22" s="4">
        <v>1</v>
      </c>
      <c r="AQ22" s="7">
        <f t="shared" si="12"/>
        <v>1</v>
      </c>
      <c r="AR22" s="4" t="s">
        <v>44</v>
      </c>
      <c r="AS22" s="7">
        <f t="shared" si="13"/>
        <v>0</v>
      </c>
      <c r="AT22" s="4" t="s">
        <v>44</v>
      </c>
      <c r="AU22" s="7">
        <f t="shared" si="14"/>
        <v>0</v>
      </c>
      <c r="AV22" s="4" t="s">
        <v>44</v>
      </c>
      <c r="AW22" s="7">
        <f t="shared" si="15"/>
        <v>0</v>
      </c>
      <c r="AX22" s="4" t="s">
        <v>44</v>
      </c>
      <c r="AY22" s="7">
        <f t="shared" si="16"/>
        <v>0</v>
      </c>
      <c r="AZ22" s="4">
        <v>0</v>
      </c>
      <c r="BA22" s="7">
        <f t="shared" si="17"/>
        <v>0</v>
      </c>
      <c r="BB22" s="4" t="s">
        <v>58</v>
      </c>
      <c r="BC22" s="7">
        <f t="shared" si="18"/>
        <v>1</v>
      </c>
      <c r="BD22" s="4">
        <v>0</v>
      </c>
      <c r="BE22" s="7">
        <f t="shared" si="19"/>
        <v>0</v>
      </c>
      <c r="BF22" s="4">
        <v>2</v>
      </c>
      <c r="BG22" s="7">
        <f t="shared" si="20"/>
        <v>2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7">
        <f t="shared" si="23"/>
        <v>13.5</v>
      </c>
      <c r="BN22" s="10">
        <v>0.25</v>
      </c>
    </row>
    <row r="23" spans="1:66" x14ac:dyDescent="0.25">
      <c r="A23" s="4" t="s">
        <v>94</v>
      </c>
      <c r="B23" s="4" t="s">
        <v>85</v>
      </c>
      <c r="C23" s="4">
        <v>0</v>
      </c>
      <c r="D23" s="7">
        <f t="shared" si="0"/>
        <v>3</v>
      </c>
      <c r="E23" s="4">
        <v>0</v>
      </c>
      <c r="F23" s="7">
        <f t="shared" si="1"/>
        <v>0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0</v>
      </c>
      <c r="L23" s="7">
        <f t="shared" si="4"/>
        <v>0</v>
      </c>
      <c r="M23" s="4" t="s">
        <v>44</v>
      </c>
      <c r="N23" s="7">
        <f t="shared" si="5"/>
        <v>0</v>
      </c>
      <c r="O23" s="4">
        <v>0</v>
      </c>
      <c r="U23" s="7">
        <f t="shared" si="6"/>
        <v>0</v>
      </c>
      <c r="V23" s="4">
        <v>0</v>
      </c>
      <c r="Z23" s="7">
        <f t="shared" si="7"/>
        <v>0</v>
      </c>
      <c r="AA23" s="4">
        <v>0</v>
      </c>
      <c r="AD23" s="7">
        <f t="shared" si="8"/>
        <v>0</v>
      </c>
      <c r="AE23" s="4">
        <v>0</v>
      </c>
      <c r="AI23" s="7">
        <f t="shared" si="9"/>
        <v>0</v>
      </c>
      <c r="AJ23" s="4">
        <v>0</v>
      </c>
      <c r="AM23" s="7">
        <f t="shared" si="10"/>
        <v>0</v>
      </c>
      <c r="AN23" s="4">
        <v>0</v>
      </c>
      <c r="AO23" s="7">
        <f t="shared" si="11"/>
        <v>0</v>
      </c>
      <c r="AP23" s="4">
        <v>0</v>
      </c>
      <c r="AQ23" s="7">
        <f t="shared" si="12"/>
        <v>0</v>
      </c>
      <c r="AR23" s="4" t="s">
        <v>44</v>
      </c>
      <c r="AS23" s="7">
        <f t="shared" si="13"/>
        <v>0</v>
      </c>
      <c r="AT23" s="4" t="s">
        <v>44</v>
      </c>
      <c r="AU23" s="7">
        <f t="shared" si="14"/>
        <v>0</v>
      </c>
      <c r="AV23" s="4" t="s">
        <v>44</v>
      </c>
      <c r="AW23" s="7">
        <f t="shared" si="15"/>
        <v>0</v>
      </c>
      <c r="AX23" s="4" t="s">
        <v>44</v>
      </c>
      <c r="AY23" s="7">
        <f t="shared" si="16"/>
        <v>0</v>
      </c>
      <c r="AZ23" s="4">
        <v>0</v>
      </c>
      <c r="BA23" s="7">
        <f t="shared" si="17"/>
        <v>0</v>
      </c>
      <c r="BB23" s="4" t="s">
        <v>44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7">
        <f t="shared" si="23"/>
        <v>3</v>
      </c>
    </row>
    <row r="24" spans="1:66" x14ac:dyDescent="0.25">
      <c r="A24" s="4" t="s">
        <v>86</v>
      </c>
      <c r="B24" s="4" t="s">
        <v>85</v>
      </c>
      <c r="C24" s="4">
        <v>0</v>
      </c>
      <c r="D24" s="7">
        <f t="shared" si="0"/>
        <v>3</v>
      </c>
      <c r="E24" s="4">
        <v>0</v>
      </c>
      <c r="F24" s="7">
        <f t="shared" si="1"/>
        <v>0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0</v>
      </c>
      <c r="L24" s="7">
        <f t="shared" si="4"/>
        <v>0</v>
      </c>
      <c r="M24" s="4" t="s">
        <v>44</v>
      </c>
      <c r="N24" s="7">
        <f t="shared" si="5"/>
        <v>0</v>
      </c>
      <c r="O24" s="4">
        <v>3</v>
      </c>
      <c r="P24" s="4">
        <v>1</v>
      </c>
      <c r="Q24" s="4">
        <v>1</v>
      </c>
      <c r="R24" s="4">
        <v>1</v>
      </c>
      <c r="U24" s="7">
        <f t="shared" si="6"/>
        <v>7.5</v>
      </c>
      <c r="V24" s="4">
        <v>0</v>
      </c>
      <c r="Z24" s="7">
        <f t="shared" si="7"/>
        <v>0</v>
      </c>
      <c r="AA24" s="4">
        <v>0</v>
      </c>
      <c r="AD24" s="7">
        <f t="shared" si="8"/>
        <v>0</v>
      </c>
      <c r="AE24" s="4">
        <v>0</v>
      </c>
      <c r="AF24" s="4" t="s">
        <v>44</v>
      </c>
      <c r="AI24" s="7">
        <f t="shared" si="9"/>
        <v>0</v>
      </c>
      <c r="AJ24" s="4">
        <v>0</v>
      </c>
      <c r="AM24" s="7">
        <f t="shared" si="10"/>
        <v>0</v>
      </c>
      <c r="AN24" s="4">
        <v>0</v>
      </c>
      <c r="AO24" s="7">
        <f t="shared" si="11"/>
        <v>0</v>
      </c>
      <c r="AP24" s="4">
        <v>4</v>
      </c>
      <c r="AQ24" s="7">
        <f t="shared" si="12"/>
        <v>4</v>
      </c>
      <c r="AR24" s="4" t="s">
        <v>44</v>
      </c>
      <c r="AS24" s="7">
        <f t="shared" si="13"/>
        <v>0</v>
      </c>
      <c r="AT24" s="4" t="s">
        <v>44</v>
      </c>
      <c r="AU24" s="7">
        <f t="shared" si="14"/>
        <v>0</v>
      </c>
      <c r="AV24" s="4" t="s">
        <v>44</v>
      </c>
      <c r="AW24" s="7">
        <f t="shared" si="15"/>
        <v>0</v>
      </c>
      <c r="AX24" s="4" t="s">
        <v>44</v>
      </c>
      <c r="AY24" s="7">
        <f t="shared" si="16"/>
        <v>0</v>
      </c>
      <c r="AZ24" s="4">
        <v>0</v>
      </c>
      <c r="BA24" s="7">
        <f t="shared" si="17"/>
        <v>0</v>
      </c>
      <c r="BB24" s="4" t="s">
        <v>44</v>
      </c>
      <c r="BC24" s="7">
        <f t="shared" si="18"/>
        <v>0</v>
      </c>
      <c r="BD24" s="4">
        <v>0</v>
      </c>
      <c r="BE24" s="7">
        <f t="shared" si="19"/>
        <v>0</v>
      </c>
      <c r="BF24" s="4">
        <v>0</v>
      </c>
      <c r="BG24" s="7">
        <f t="shared" si="20"/>
        <v>0</v>
      </c>
      <c r="BH24" s="4">
        <v>0</v>
      </c>
      <c r="BI24" s="7">
        <f t="shared" si="21"/>
        <v>0</v>
      </c>
      <c r="BJ24" s="5"/>
      <c r="BK24" s="7">
        <f t="shared" si="22"/>
        <v>0</v>
      </c>
      <c r="BL24" s="7">
        <f t="shared" si="23"/>
        <v>14.5</v>
      </c>
      <c r="BN24" s="7" t="s">
        <v>44</v>
      </c>
    </row>
    <row r="25" spans="1:66" x14ac:dyDescent="0.25">
      <c r="A25" s="4" t="s">
        <v>87</v>
      </c>
      <c r="B25" s="4" t="s">
        <v>85</v>
      </c>
      <c r="C25" s="4">
        <v>1</v>
      </c>
      <c r="D25" s="7">
        <f t="shared" si="0"/>
        <v>2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0</v>
      </c>
      <c r="J25" s="7">
        <f t="shared" si="3"/>
        <v>0</v>
      </c>
      <c r="K25" s="4">
        <v>0</v>
      </c>
      <c r="L25" s="7">
        <f t="shared" si="4"/>
        <v>0</v>
      </c>
      <c r="M25" s="4" t="s">
        <v>44</v>
      </c>
      <c r="N25" s="7">
        <f t="shared" si="5"/>
        <v>0</v>
      </c>
      <c r="O25" s="4">
        <v>1</v>
      </c>
      <c r="P25" s="4">
        <v>1</v>
      </c>
      <c r="U25" s="7">
        <f t="shared" si="6"/>
        <v>2.5</v>
      </c>
      <c r="V25" s="4">
        <v>0</v>
      </c>
      <c r="Z25" s="7">
        <f t="shared" si="7"/>
        <v>0</v>
      </c>
      <c r="AA25" s="4">
        <v>0</v>
      </c>
      <c r="AD25" s="7">
        <f t="shared" si="8"/>
        <v>0</v>
      </c>
      <c r="AE25" s="4">
        <v>0</v>
      </c>
      <c r="AI25" s="7">
        <f t="shared" si="9"/>
        <v>0</v>
      </c>
      <c r="AJ25" s="4">
        <v>2</v>
      </c>
      <c r="AK25" s="4">
        <v>1</v>
      </c>
      <c r="AL25" s="4">
        <v>1</v>
      </c>
      <c r="AM25" s="7">
        <f t="shared" si="10"/>
        <v>2</v>
      </c>
      <c r="AN25" s="4">
        <v>0</v>
      </c>
      <c r="AO25" s="7">
        <f t="shared" si="11"/>
        <v>0</v>
      </c>
      <c r="AP25" s="4">
        <v>0</v>
      </c>
      <c r="AQ25" s="7">
        <f t="shared" si="12"/>
        <v>0</v>
      </c>
      <c r="AR25" s="4" t="s">
        <v>44</v>
      </c>
      <c r="AS25" s="7">
        <f t="shared" si="13"/>
        <v>0</v>
      </c>
      <c r="AT25" s="4" t="s">
        <v>44</v>
      </c>
      <c r="AU25" s="7">
        <f t="shared" si="14"/>
        <v>0</v>
      </c>
      <c r="AV25" s="4" t="s">
        <v>44</v>
      </c>
      <c r="AW25" s="7">
        <f t="shared" si="15"/>
        <v>0</v>
      </c>
      <c r="AX25" s="4" t="s">
        <v>44</v>
      </c>
      <c r="AY25" s="7">
        <f t="shared" si="16"/>
        <v>0</v>
      </c>
      <c r="AZ25" s="4">
        <v>0</v>
      </c>
      <c r="BA25" s="7">
        <f t="shared" si="17"/>
        <v>0</v>
      </c>
      <c r="BB25" s="4" t="s">
        <v>44</v>
      </c>
      <c r="BC25" s="7">
        <f t="shared" si="18"/>
        <v>0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7">
        <f t="shared" si="23"/>
        <v>6.5</v>
      </c>
      <c r="BN25" s="7" t="s">
        <v>58</v>
      </c>
    </row>
    <row r="26" spans="1:66" x14ac:dyDescent="0.25">
      <c r="A26" s="4" t="s">
        <v>88</v>
      </c>
      <c r="B26" s="4" t="s">
        <v>85</v>
      </c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0</v>
      </c>
      <c r="L26" s="7">
        <f t="shared" si="4"/>
        <v>0</v>
      </c>
      <c r="M26" s="4" t="s">
        <v>44</v>
      </c>
      <c r="N26" s="7">
        <f t="shared" si="5"/>
        <v>0</v>
      </c>
      <c r="O26" s="4">
        <v>0</v>
      </c>
      <c r="U26" s="7">
        <f t="shared" si="6"/>
        <v>0</v>
      </c>
      <c r="V26" s="4">
        <v>0</v>
      </c>
      <c r="Z26" s="7">
        <f t="shared" si="7"/>
        <v>0</v>
      </c>
      <c r="AA26" s="4">
        <v>0</v>
      </c>
      <c r="AD26" s="7">
        <f t="shared" si="8"/>
        <v>0</v>
      </c>
      <c r="AE26" s="4">
        <v>0</v>
      </c>
      <c r="AI26" s="7">
        <f t="shared" si="9"/>
        <v>0</v>
      </c>
      <c r="AJ26" s="4">
        <v>1</v>
      </c>
      <c r="AK26" s="4">
        <v>1</v>
      </c>
      <c r="AM26" s="7">
        <f t="shared" si="10"/>
        <v>1</v>
      </c>
      <c r="AN26" s="4">
        <v>0</v>
      </c>
      <c r="AO26" s="7">
        <f t="shared" si="11"/>
        <v>0</v>
      </c>
      <c r="AP26" s="4">
        <v>4</v>
      </c>
      <c r="AQ26" s="7">
        <f t="shared" si="12"/>
        <v>4</v>
      </c>
      <c r="AR26" s="4" t="s">
        <v>44</v>
      </c>
      <c r="AS26" s="7">
        <f t="shared" si="13"/>
        <v>0</v>
      </c>
      <c r="AT26" s="4" t="s">
        <v>44</v>
      </c>
      <c r="AU26" s="7">
        <f t="shared" si="14"/>
        <v>0</v>
      </c>
      <c r="AV26" s="4" t="s">
        <v>44</v>
      </c>
      <c r="AW26" s="7">
        <f t="shared" si="15"/>
        <v>0</v>
      </c>
      <c r="AX26" s="4" t="s">
        <v>44</v>
      </c>
      <c r="AY26" s="7">
        <f t="shared" si="16"/>
        <v>0</v>
      </c>
      <c r="AZ26" s="4">
        <v>0</v>
      </c>
      <c r="BA26" s="7">
        <f t="shared" si="17"/>
        <v>0</v>
      </c>
      <c r="BB26" s="4" t="s">
        <v>58</v>
      </c>
      <c r="BC26" s="7">
        <f t="shared" si="18"/>
        <v>1</v>
      </c>
      <c r="BD26" s="4">
        <v>0</v>
      </c>
      <c r="BE26" s="7">
        <f t="shared" si="19"/>
        <v>0</v>
      </c>
      <c r="BF26" s="4">
        <v>0</v>
      </c>
      <c r="BG26" s="7">
        <f t="shared" si="20"/>
        <v>0</v>
      </c>
      <c r="BH26" s="4">
        <v>0</v>
      </c>
      <c r="BI26" s="7">
        <f t="shared" si="21"/>
        <v>0</v>
      </c>
      <c r="BJ26" s="5" t="s">
        <v>37</v>
      </c>
      <c r="BK26" s="7">
        <f t="shared" si="22"/>
        <v>3</v>
      </c>
      <c r="BL26" s="7">
        <f t="shared" si="23"/>
        <v>12</v>
      </c>
      <c r="BN26" s="7" t="s">
        <v>59</v>
      </c>
    </row>
    <row r="27" spans="1:66" x14ac:dyDescent="0.25">
      <c r="A27" s="4" t="s">
        <v>89</v>
      </c>
      <c r="B27" s="4" t="s">
        <v>85</v>
      </c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44</v>
      </c>
      <c r="N27" s="7">
        <f t="shared" si="5"/>
        <v>0</v>
      </c>
      <c r="O27" s="4">
        <v>0</v>
      </c>
      <c r="U27" s="7">
        <f t="shared" si="6"/>
        <v>0</v>
      </c>
      <c r="V27" s="4">
        <v>0</v>
      </c>
      <c r="Z27" s="7">
        <f t="shared" si="7"/>
        <v>0</v>
      </c>
      <c r="AA27" s="4">
        <v>0</v>
      </c>
      <c r="AD27" s="7">
        <f t="shared" si="8"/>
        <v>0</v>
      </c>
      <c r="AE27" s="4">
        <v>1</v>
      </c>
      <c r="AF27" s="4">
        <v>1</v>
      </c>
      <c r="AI27" s="7">
        <f t="shared" si="9"/>
        <v>3</v>
      </c>
      <c r="AJ27" s="4">
        <v>0</v>
      </c>
      <c r="AM27" s="7">
        <f t="shared" si="10"/>
        <v>0</v>
      </c>
      <c r="AN27" s="4">
        <v>0</v>
      </c>
      <c r="AO27" s="7">
        <f t="shared" si="11"/>
        <v>0</v>
      </c>
      <c r="AP27" s="4">
        <v>4</v>
      </c>
      <c r="AQ27" s="7">
        <f t="shared" si="12"/>
        <v>4</v>
      </c>
      <c r="AR27" s="4" t="s">
        <v>44</v>
      </c>
      <c r="AS27" s="7">
        <f t="shared" si="13"/>
        <v>0</v>
      </c>
      <c r="AT27" s="4" t="s">
        <v>44</v>
      </c>
      <c r="AU27" s="7">
        <f t="shared" si="14"/>
        <v>0</v>
      </c>
      <c r="AV27" s="4" t="s">
        <v>44</v>
      </c>
      <c r="AW27" s="7">
        <f t="shared" si="15"/>
        <v>0</v>
      </c>
      <c r="AX27" s="4" t="s">
        <v>44</v>
      </c>
      <c r="AY27" s="7">
        <f t="shared" si="16"/>
        <v>0</v>
      </c>
      <c r="AZ27" s="4">
        <v>0</v>
      </c>
      <c r="BA27" s="7">
        <f t="shared" si="17"/>
        <v>0</v>
      </c>
      <c r="BB27" s="4" t="s">
        <v>44</v>
      </c>
      <c r="BC27" s="7">
        <f t="shared" si="18"/>
        <v>0</v>
      </c>
      <c r="BD27" s="4">
        <v>0</v>
      </c>
      <c r="BE27" s="7">
        <f t="shared" si="19"/>
        <v>0</v>
      </c>
      <c r="BF27" s="4">
        <v>1</v>
      </c>
      <c r="BG27" s="7">
        <f t="shared" si="20"/>
        <v>1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7">
        <f t="shared" si="23"/>
        <v>11</v>
      </c>
    </row>
    <row r="28" spans="1:66" x14ac:dyDescent="0.25">
      <c r="A28" s="4" t="s">
        <v>90</v>
      </c>
      <c r="B28" s="4" t="s">
        <v>85</v>
      </c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0</v>
      </c>
      <c r="L28" s="7">
        <f t="shared" si="4"/>
        <v>0</v>
      </c>
      <c r="M28" s="4" t="s">
        <v>44</v>
      </c>
      <c r="N28" s="7">
        <f t="shared" si="5"/>
        <v>0</v>
      </c>
      <c r="O28" s="4">
        <v>0</v>
      </c>
      <c r="U28" s="7">
        <f t="shared" si="6"/>
        <v>0</v>
      </c>
      <c r="V28" s="4">
        <v>0</v>
      </c>
      <c r="Z28" s="7">
        <f t="shared" si="7"/>
        <v>0</v>
      </c>
      <c r="AA28" s="4">
        <v>0</v>
      </c>
      <c r="AD28" s="7">
        <f t="shared" si="8"/>
        <v>0</v>
      </c>
      <c r="AE28" s="4">
        <v>0</v>
      </c>
      <c r="AI28" s="7">
        <f t="shared" si="9"/>
        <v>0</v>
      </c>
      <c r="AJ28" s="4">
        <v>0</v>
      </c>
      <c r="AM28" s="7">
        <f t="shared" si="10"/>
        <v>0</v>
      </c>
      <c r="AN28" s="4">
        <v>0</v>
      </c>
      <c r="AO28" s="7">
        <f t="shared" si="11"/>
        <v>0</v>
      </c>
      <c r="AP28" s="4">
        <v>4</v>
      </c>
      <c r="AQ28" s="7">
        <f t="shared" si="12"/>
        <v>4</v>
      </c>
      <c r="AR28" s="4" t="s">
        <v>44</v>
      </c>
      <c r="AS28" s="7">
        <f t="shared" si="13"/>
        <v>0</v>
      </c>
      <c r="AT28" s="4" t="s">
        <v>44</v>
      </c>
      <c r="AU28" s="7">
        <f t="shared" si="14"/>
        <v>0</v>
      </c>
      <c r="AV28" s="4" t="s">
        <v>44</v>
      </c>
      <c r="AW28" s="7">
        <f t="shared" si="15"/>
        <v>0</v>
      </c>
      <c r="AX28" s="4" t="s">
        <v>44</v>
      </c>
      <c r="AY28" s="7">
        <f t="shared" si="16"/>
        <v>0</v>
      </c>
      <c r="AZ28" s="4">
        <v>0</v>
      </c>
      <c r="BA28" s="7">
        <f t="shared" si="17"/>
        <v>0</v>
      </c>
      <c r="BB28" s="4" t="s">
        <v>44</v>
      </c>
      <c r="BC28" s="7">
        <f t="shared" si="18"/>
        <v>0</v>
      </c>
      <c r="BD28" s="4">
        <v>0</v>
      </c>
      <c r="BE28" s="7">
        <f t="shared" si="19"/>
        <v>0</v>
      </c>
      <c r="BF28" s="4">
        <v>0</v>
      </c>
      <c r="BG28" s="7">
        <f t="shared" si="20"/>
        <v>0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7">
        <f t="shared" si="23"/>
        <v>7</v>
      </c>
    </row>
    <row r="29" spans="1:66" x14ac:dyDescent="0.25">
      <c r="A29" s="4" t="s">
        <v>91</v>
      </c>
      <c r="B29" s="4" t="s">
        <v>85</v>
      </c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0</v>
      </c>
      <c r="L29" s="7">
        <f t="shared" si="4"/>
        <v>0</v>
      </c>
      <c r="M29" s="4" t="s">
        <v>44</v>
      </c>
      <c r="N29" s="7">
        <f t="shared" si="5"/>
        <v>0</v>
      </c>
      <c r="O29" s="4">
        <v>0</v>
      </c>
      <c r="U29" s="7">
        <f t="shared" si="6"/>
        <v>0</v>
      </c>
      <c r="V29" s="4">
        <v>0</v>
      </c>
      <c r="Z29" s="7">
        <f t="shared" si="7"/>
        <v>0</v>
      </c>
      <c r="AA29" s="4">
        <v>0</v>
      </c>
      <c r="AD29" s="7">
        <f t="shared" si="8"/>
        <v>0</v>
      </c>
      <c r="AE29" s="4">
        <v>1</v>
      </c>
      <c r="AF29" s="4">
        <v>1</v>
      </c>
      <c r="AI29" s="7">
        <f t="shared" si="9"/>
        <v>3</v>
      </c>
      <c r="AJ29" s="4">
        <v>1</v>
      </c>
      <c r="AK29" s="4">
        <v>1</v>
      </c>
      <c r="AM29" s="7">
        <f t="shared" si="10"/>
        <v>1</v>
      </c>
      <c r="AN29" s="4">
        <v>0</v>
      </c>
      <c r="AO29" s="7">
        <f t="shared" si="11"/>
        <v>0</v>
      </c>
      <c r="AP29" s="4">
        <v>4</v>
      </c>
      <c r="AQ29" s="7">
        <f t="shared" si="12"/>
        <v>4</v>
      </c>
      <c r="AR29" s="4" t="s">
        <v>44</v>
      </c>
      <c r="AS29" s="7">
        <f t="shared" si="13"/>
        <v>0</v>
      </c>
      <c r="AT29" s="4" t="s">
        <v>44</v>
      </c>
      <c r="AU29" s="7">
        <f t="shared" si="14"/>
        <v>0</v>
      </c>
      <c r="AV29" s="4" t="s">
        <v>44</v>
      </c>
      <c r="AW29" s="7">
        <f t="shared" si="15"/>
        <v>0</v>
      </c>
      <c r="AX29" s="4" t="s">
        <v>44</v>
      </c>
      <c r="AY29" s="7">
        <f t="shared" si="16"/>
        <v>0</v>
      </c>
      <c r="AZ29" s="4">
        <v>0</v>
      </c>
      <c r="BA29" s="7">
        <f t="shared" si="17"/>
        <v>0</v>
      </c>
      <c r="BB29" s="4" t="s">
        <v>44</v>
      </c>
      <c r="BC29" s="7">
        <f t="shared" si="18"/>
        <v>0</v>
      </c>
      <c r="BD29" s="4">
        <v>0</v>
      </c>
      <c r="BE29" s="7">
        <f t="shared" si="19"/>
        <v>0</v>
      </c>
      <c r="BF29" s="4">
        <v>1</v>
      </c>
      <c r="BG29" s="7">
        <f t="shared" si="20"/>
        <v>1</v>
      </c>
      <c r="BH29" s="4">
        <v>0</v>
      </c>
      <c r="BI29" s="7">
        <f t="shared" si="21"/>
        <v>0</v>
      </c>
      <c r="BJ29" s="5"/>
      <c r="BK29" s="7">
        <f t="shared" si="22"/>
        <v>0</v>
      </c>
      <c r="BL29" s="7">
        <f t="shared" si="23"/>
        <v>12</v>
      </c>
    </row>
    <row r="30" spans="1:66" x14ac:dyDescent="0.25">
      <c r="A30" s="4" t="s">
        <v>93</v>
      </c>
      <c r="B30" s="4" t="s">
        <v>85</v>
      </c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0</v>
      </c>
      <c r="L30" s="7">
        <f t="shared" si="4"/>
        <v>0</v>
      </c>
      <c r="M30" s="4" t="s">
        <v>44</v>
      </c>
      <c r="N30" s="7">
        <f t="shared" si="5"/>
        <v>0</v>
      </c>
      <c r="O30" s="4">
        <v>1</v>
      </c>
      <c r="P30" s="4">
        <v>1</v>
      </c>
      <c r="U30" s="7">
        <f t="shared" si="6"/>
        <v>2.5</v>
      </c>
      <c r="V30" s="4">
        <v>0</v>
      </c>
      <c r="Z30" s="7">
        <f t="shared" si="7"/>
        <v>0</v>
      </c>
      <c r="AA30" s="4">
        <v>0</v>
      </c>
      <c r="AD30" s="7">
        <f t="shared" si="8"/>
        <v>0</v>
      </c>
      <c r="AE30" s="4">
        <v>2</v>
      </c>
      <c r="AF30" s="4">
        <v>1</v>
      </c>
      <c r="AG30" s="4">
        <v>1</v>
      </c>
      <c r="AI30" s="7">
        <f t="shared" si="9"/>
        <v>6</v>
      </c>
      <c r="AJ30" s="4">
        <v>2</v>
      </c>
      <c r="AK30" s="4">
        <v>1</v>
      </c>
      <c r="AL30" s="4">
        <v>1</v>
      </c>
      <c r="AM30" s="7">
        <f t="shared" si="10"/>
        <v>2</v>
      </c>
      <c r="AN30" s="4">
        <v>0</v>
      </c>
      <c r="AO30" s="7">
        <f t="shared" si="11"/>
        <v>0</v>
      </c>
      <c r="AP30" s="4">
        <v>4</v>
      </c>
      <c r="AQ30" s="7">
        <f t="shared" si="12"/>
        <v>4</v>
      </c>
      <c r="AR30" s="4" t="s">
        <v>44</v>
      </c>
      <c r="AS30" s="7">
        <f t="shared" si="13"/>
        <v>0</v>
      </c>
      <c r="AT30" s="4" t="s">
        <v>44</v>
      </c>
      <c r="AU30" s="7">
        <f t="shared" si="14"/>
        <v>0</v>
      </c>
      <c r="AV30" s="4" t="s">
        <v>44</v>
      </c>
      <c r="AW30" s="7">
        <f t="shared" si="15"/>
        <v>0</v>
      </c>
      <c r="AX30" s="4" t="s">
        <v>44</v>
      </c>
      <c r="AY30" s="7">
        <f t="shared" si="16"/>
        <v>0</v>
      </c>
      <c r="AZ30" s="4">
        <v>0</v>
      </c>
      <c r="BA30" s="7">
        <f t="shared" si="17"/>
        <v>0</v>
      </c>
      <c r="BB30" s="4" t="s">
        <v>44</v>
      </c>
      <c r="BC30" s="7">
        <f t="shared" si="18"/>
        <v>0</v>
      </c>
      <c r="BD30" s="4">
        <v>0</v>
      </c>
      <c r="BE30" s="7">
        <f t="shared" si="19"/>
        <v>0</v>
      </c>
      <c r="BF30" s="4">
        <v>0</v>
      </c>
      <c r="BG30" s="7">
        <f t="shared" si="20"/>
        <v>0</v>
      </c>
      <c r="BH30" s="4">
        <v>0</v>
      </c>
      <c r="BI30" s="7">
        <f t="shared" si="21"/>
        <v>0</v>
      </c>
      <c r="BJ30" s="5"/>
      <c r="BK30" s="7">
        <f t="shared" si="22"/>
        <v>0</v>
      </c>
      <c r="BL30" s="7">
        <f t="shared" si="23"/>
        <v>17.5</v>
      </c>
    </row>
  </sheetData>
  <sheetProtection algorithmName="SHA-512" hashValue="2sNbYGs7GVOM1BvDim10v2K9OkX4A6rnE5PkofpUk+eSyOYCJT58B32+D9Zv5GpS6VJ/7g9paS9KAF2y5qK0ug==" saltValue="uCjY+PUv/sLycS5erb5hfg==" spinCount="100000" sheet="1" objects="1" scenarios="1"/>
  <mergeCells count="5">
    <mergeCell ref="AK1:AL1"/>
    <mergeCell ref="P1:T1"/>
    <mergeCell ref="W1:Y1"/>
    <mergeCell ref="AB1:AC1"/>
    <mergeCell ref="AF1:AH1"/>
  </mergeCells>
  <phoneticPr fontId="7" type="noConversion"/>
  <dataValidations count="8">
    <dataValidation type="list" allowBlank="1" showInputMessage="1" showErrorMessage="1" sqref="BJ2:BJ30" xr:uid="{B2F8068F-B474-49F3-9688-4883D163ACC5}">
      <formula1>AdminResponsability</formula1>
    </dataValidation>
    <dataValidation type="list" allowBlank="1" showInputMessage="1" showErrorMessage="1" sqref="C2:C30 O2:O30" xr:uid="{16D42F07-AAF1-4EFE-9C98-7A6B05ED9825}">
      <formula1>LimitedToFive</formula1>
    </dataValidation>
    <dataValidation type="list" allowBlank="1" showInputMessage="1" showErrorMessage="1" sqref="E2:E30 G2:G30 I2:I30 K2:K30 AA2:AA30 AJ2:AJ30 BH2:BH30 BD2:BD30 BF2:BF30" xr:uid="{E4D4B1FA-ED72-4600-86AD-30B73990CFD2}">
      <formula1>LimitedToTwo</formula1>
    </dataValidation>
    <dataValidation type="list" allowBlank="1" showInputMessage="1" showErrorMessage="1" sqref="P2:T30 W2:Y30 AB2:AC30 AF2:AH30 AK2:AL30" xr:uid="{C2EE0612-C661-4D79-9103-DF3169F8143C}">
      <formula1>Position</formula1>
    </dataValidation>
    <dataValidation type="list" allowBlank="1" showInputMessage="1" showErrorMessage="1" sqref="V2:V30 AE2:AE30" xr:uid="{A45A49FF-900B-4439-843F-131BBA7031C5}">
      <formula1>LimitedToThree</formula1>
    </dataValidation>
    <dataValidation type="list" allowBlank="1" showInputMessage="1" showErrorMessage="1" sqref="AN2:AN30 AP2:AP30" xr:uid="{225A4AF5-338E-4CDC-98FA-462AD40278A0}">
      <formula1>LimitedToFour</formula1>
    </dataValidation>
    <dataValidation type="list" allowBlank="1" showInputMessage="1" showErrorMessage="1" sqref="AZ2:AZ30" xr:uid="{DEC25040-02A4-4D3B-8BBF-490159FFAEB1}">
      <formula1>LimitedToOne</formula1>
    </dataValidation>
    <dataValidation type="list" allowBlank="1" showInputMessage="1" showErrorMessage="1" sqref="M2:M30 AV2:AV30 AX2:AX30 BB2:BB30 AR2:AR30 AT2:AT30" xr:uid="{A1D08D25-685E-4211-A421-A7F2AF6415D6}">
      <formula1>YesNo</formula1>
    </dataValidation>
  </dataValidations>
  <pageMargins left="0.7" right="0.7" top="0.75" bottom="0.75" header="0.3" footer="0.3"/>
  <pageSetup paperSize="9" orientation="portrait" r:id="rId1"/>
  <ignoredErrors>
    <ignoredError sqref="U2 Z2 AD2 AI2 AM2 U3:U30 AD3:AD30 Z3:Z30 AI3:AI30 AM3:AM30" formulaRange="1"/>
    <ignoredError sqref="BK2 BK3:BK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ADEL</cp:lastModifiedBy>
  <dcterms:created xsi:type="dcterms:W3CDTF">2023-06-20T10:58:50Z</dcterms:created>
  <dcterms:modified xsi:type="dcterms:W3CDTF">2023-06-23T11:19:09Z</dcterms:modified>
</cp:coreProperties>
</file>